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65506" windowWidth="9090" windowHeight="8385" tabRatio="788" firstSheet="4" activeTab="8"/>
  </bookViews>
  <sheets>
    <sheet name="專･兼別農家数の推移" sheetId="1" r:id="rId1"/>
    <sheet name="專･兼別農家数の推移 (2)" sheetId="2" r:id="rId2"/>
    <sheet name="專･兼別農家数の推移 (3)" sheetId="3" r:id="rId3"/>
    <sheet name="農業労働保有状態別農家、経営耕地規模別農家数" sheetId="4" r:id="rId4"/>
    <sheet name="農家人口" sheetId="5" r:id="rId5"/>
    <sheet name="経営耕地面積" sheetId="6" r:id="rId6"/>
    <sheet name="グラフ" sheetId="7" state="hidden" r:id="rId7"/>
    <sheet name="林野面積、保有山林" sheetId="8" r:id="rId8"/>
    <sheet name="農業粗生産額、生産額順位" sheetId="9" r:id="rId9"/>
  </sheets>
  <definedNames>
    <definedName name="_xlnm.Print_Area" localSheetId="4">'農家人口'!$A$1:$L$47</definedName>
  </definedNames>
  <calcPr fullCalcOnLoad="1"/>
</workbook>
</file>

<file path=xl/comments9.xml><?xml version="1.0" encoding="utf-8"?>
<comments xmlns="http://schemas.openxmlformats.org/spreadsheetml/2006/main">
  <authors>
    <author>企画調整</author>
  </authors>
  <commentList>
    <comment ref="C25" authorId="0">
      <text>
        <r>
          <rPr>
            <b/>
            <sz val="9"/>
            <rFont val="ＭＳ Ｐゴシック"/>
            <family val="3"/>
          </rPr>
          <t>小数点切り上げの関係で小計が一致しない</t>
        </r>
      </text>
    </comment>
  </commentList>
</comments>
</file>

<file path=xl/sharedStrings.xml><?xml version="1.0" encoding="utf-8"?>
<sst xmlns="http://schemas.openxmlformats.org/spreadsheetml/2006/main" count="717" uniqueCount="358">
  <si>
    <t>単位：戸、％</t>
  </si>
  <si>
    <t>農　家　数</t>
  </si>
  <si>
    <t>専業農家数</t>
  </si>
  <si>
    <t>兼　業　農　家　数</t>
  </si>
  <si>
    <t>世帯数</t>
  </si>
  <si>
    <t>実数</t>
  </si>
  <si>
    <t>農家率</t>
  </si>
  <si>
    <t>割合</t>
  </si>
  <si>
    <t>兼業総数</t>
  </si>
  <si>
    <t>第1種兼業</t>
  </si>
  <si>
    <t>第2種兼業</t>
  </si>
  <si>
    <t>（戸）</t>
  </si>
  <si>
    <t>－</t>
  </si>
  <si>
    <t>奈良沢</t>
  </si>
  <si>
    <t>上倉</t>
  </si>
  <si>
    <t>市ノ口</t>
  </si>
  <si>
    <t>有尾</t>
  </si>
  <si>
    <t>分道</t>
  </si>
  <si>
    <t>西山</t>
  </si>
  <si>
    <t>新町</t>
  </si>
  <si>
    <t>上町</t>
  </si>
  <si>
    <t>鉄砲町</t>
  </si>
  <si>
    <t>田町</t>
  </si>
  <si>
    <t>北町</t>
  </si>
  <si>
    <t>愛宕町</t>
  </si>
  <si>
    <t>神明町</t>
  </si>
  <si>
    <t>秋津</t>
  </si>
  <si>
    <t>上組</t>
  </si>
  <si>
    <t>中組</t>
  </si>
  <si>
    <t>山根</t>
  </si>
  <si>
    <t>伍位野</t>
  </si>
  <si>
    <t>深沢</t>
  </si>
  <si>
    <t>新田</t>
  </si>
  <si>
    <t>飯駒</t>
  </si>
  <si>
    <t>荒船</t>
  </si>
  <si>
    <t>大久保</t>
  </si>
  <si>
    <t>中町</t>
  </si>
  <si>
    <t>中町北部</t>
  </si>
  <si>
    <t>北畑</t>
  </si>
  <si>
    <t>木島</t>
  </si>
  <si>
    <t>山岸</t>
  </si>
  <si>
    <t>其綿</t>
  </si>
  <si>
    <t>吉</t>
  </si>
  <si>
    <t>安田</t>
  </si>
  <si>
    <t>上新田</t>
  </si>
  <si>
    <t>野坂田</t>
  </si>
  <si>
    <t>坂井</t>
  </si>
  <si>
    <t>下木島</t>
  </si>
  <si>
    <t>天神堂</t>
  </si>
  <si>
    <t>瑞穂</t>
  </si>
  <si>
    <t>戸那子</t>
  </si>
  <si>
    <t>富田</t>
  </si>
  <si>
    <t>福島</t>
  </si>
  <si>
    <t>神戸</t>
  </si>
  <si>
    <t>小菅</t>
  </si>
  <si>
    <t>針田</t>
  </si>
  <si>
    <t>関沢</t>
  </si>
  <si>
    <t>笹沢</t>
  </si>
  <si>
    <t>柏尾</t>
  </si>
  <si>
    <t>北原</t>
  </si>
  <si>
    <t>上新田</t>
  </si>
  <si>
    <t>笹川</t>
  </si>
  <si>
    <t>南条</t>
  </si>
  <si>
    <t>四ｯ屋</t>
  </si>
  <si>
    <t>藤ノ木</t>
  </si>
  <si>
    <t>山口</t>
  </si>
  <si>
    <t>大川</t>
  </si>
  <si>
    <t>堰口</t>
  </si>
  <si>
    <t>大平</t>
  </si>
  <si>
    <t>涌井</t>
  </si>
  <si>
    <t>小佐原</t>
  </si>
  <si>
    <t>滝の脇</t>
  </si>
  <si>
    <t>倉本</t>
  </si>
  <si>
    <t>中谷</t>
  </si>
  <si>
    <t>外様</t>
  </si>
  <si>
    <t>法寺</t>
  </si>
  <si>
    <t>中条</t>
  </si>
  <si>
    <t>中曽根</t>
  </si>
  <si>
    <t>尾崎</t>
  </si>
  <si>
    <t>顔戸</t>
  </si>
  <si>
    <t>常盤</t>
  </si>
  <si>
    <t>大池</t>
  </si>
  <si>
    <t>上水沢</t>
  </si>
  <si>
    <t>下水沢</t>
  </si>
  <si>
    <t>大塚</t>
  </si>
  <si>
    <t>上野</t>
  </si>
  <si>
    <t>大倉崎</t>
  </si>
  <si>
    <t>柳新田</t>
  </si>
  <si>
    <t>戸隠</t>
  </si>
  <si>
    <t>小沼</t>
  </si>
  <si>
    <t>小泉</t>
  </si>
  <si>
    <t>戸狩新田</t>
  </si>
  <si>
    <t>戸狩</t>
  </si>
  <si>
    <t>太田</t>
  </si>
  <si>
    <t>小境</t>
  </si>
  <si>
    <t>柳沢</t>
  </si>
  <si>
    <t>五束</t>
  </si>
  <si>
    <t>堀ノ内</t>
  </si>
  <si>
    <t>北条</t>
  </si>
  <si>
    <t>五荷</t>
  </si>
  <si>
    <t>瀬木</t>
  </si>
  <si>
    <t>蕨野</t>
  </si>
  <si>
    <t>曽根</t>
  </si>
  <si>
    <t>三郷</t>
  </si>
  <si>
    <t>今井</t>
  </si>
  <si>
    <t>大深</t>
  </si>
  <si>
    <t>岡山</t>
  </si>
  <si>
    <t>下村</t>
  </si>
  <si>
    <t>上村</t>
  </si>
  <si>
    <t>原</t>
  </si>
  <si>
    <t>羽広山</t>
  </si>
  <si>
    <t>下境</t>
  </si>
  <si>
    <t>和水</t>
  </si>
  <si>
    <t>新屋</t>
  </si>
  <si>
    <t>中村</t>
  </si>
  <si>
    <t>下田</t>
  </si>
  <si>
    <t>馬場</t>
  </si>
  <si>
    <t>土倉</t>
  </si>
  <si>
    <t>柄山</t>
  </si>
  <si>
    <t>藤沢</t>
  </si>
  <si>
    <t>西大滝</t>
  </si>
  <si>
    <t xml:space="preserve"> 2月1日）</t>
  </si>
  <si>
    <t>7</t>
  </si>
  <si>
    <r>
      <t>1</t>
    </r>
    <r>
      <rPr>
        <sz val="11"/>
        <rFont val="ＭＳ Ｐゴシック"/>
        <family val="3"/>
      </rPr>
      <t>2</t>
    </r>
  </si>
  <si>
    <t>資料：農林業センサス</t>
  </si>
  <si>
    <t>飯山</t>
  </si>
  <si>
    <t>柳原</t>
  </si>
  <si>
    <t>富倉</t>
  </si>
  <si>
    <t>（％）</t>
  </si>
  <si>
    <t>第１種兼業</t>
  </si>
  <si>
    <t>第２種兼業</t>
  </si>
  <si>
    <t>行政区名</t>
  </si>
  <si>
    <t>農家総数（戸）</t>
  </si>
  <si>
    <t>専業農家数（戸）</t>
  </si>
  <si>
    <t>兼業農家数（戸）</t>
  </si>
  <si>
    <t>農家総数（戸）</t>
  </si>
  <si>
    <t>単位：戸</t>
  </si>
  <si>
    <t>計</t>
  </si>
  <si>
    <t>飯　山　市</t>
  </si>
  <si>
    <t>以上</t>
  </si>
  <si>
    <t>～</t>
  </si>
  <si>
    <t>0.5ha</t>
  </si>
  <si>
    <t>-</t>
  </si>
  <si>
    <t>-</t>
  </si>
  <si>
    <t>-</t>
  </si>
  <si>
    <t>-</t>
  </si>
  <si>
    <t>-</t>
  </si>
  <si>
    <t>-</t>
  </si>
  <si>
    <t>-</t>
  </si>
  <si>
    <t>販　　　　　　　　売　　　　　　　　農　　　　　　　　家　　　　　　　　数</t>
  </si>
  <si>
    <t>単位：人、戸、％</t>
  </si>
  <si>
    <t>長　　野　　県</t>
  </si>
  <si>
    <t>飯　　　　山　　　　市</t>
  </si>
  <si>
    <t>農家数</t>
  </si>
  <si>
    <t>農家人口</t>
  </si>
  <si>
    <t>農　　　家　　　人　　　口</t>
  </si>
  <si>
    <t>一戸</t>
  </si>
  <si>
    <t>対前回増減</t>
  </si>
  <si>
    <t>男</t>
  </si>
  <si>
    <t>女</t>
  </si>
  <si>
    <t>県に占め</t>
  </si>
  <si>
    <t>当り</t>
  </si>
  <si>
    <t>比率</t>
  </si>
  <si>
    <t>る割合</t>
  </si>
  <si>
    <t>飯山</t>
  </si>
  <si>
    <t>柳原</t>
  </si>
  <si>
    <t>年</t>
  </si>
  <si>
    <t>…</t>
  </si>
  <si>
    <t>－</t>
  </si>
  <si>
    <t>－</t>
  </si>
  <si>
    <t>－</t>
  </si>
  <si>
    <t>－</t>
  </si>
  <si>
    <t>－</t>
  </si>
  <si>
    <t>－</t>
  </si>
  <si>
    <t>－</t>
  </si>
  <si>
    <t>一戸　当り</t>
  </si>
  <si>
    <t>総面積</t>
  </si>
  <si>
    <t>田</t>
  </si>
  <si>
    <t>畑</t>
  </si>
  <si>
    <t>樹園地</t>
  </si>
  <si>
    <t>稲作</t>
  </si>
  <si>
    <t>普通畑</t>
  </si>
  <si>
    <t>牧 草</t>
  </si>
  <si>
    <t>その他</t>
  </si>
  <si>
    <t>専用地</t>
  </si>
  <si>
    <t>総耕地面積</t>
  </si>
  <si>
    <t>昭和45年</t>
  </si>
  <si>
    <t>平成2年</t>
  </si>
  <si>
    <t>果樹園地</t>
  </si>
  <si>
    <t>H１２年農センデータ</t>
  </si>
  <si>
    <t>　　畑</t>
  </si>
  <si>
    <t>　　田</t>
  </si>
  <si>
    <t>単位：ｈａ</t>
  </si>
  <si>
    <t>所有別面積</t>
  </si>
  <si>
    <t>国有</t>
  </si>
  <si>
    <t>公有</t>
  </si>
  <si>
    <t>私有</t>
  </si>
  <si>
    <t>林家数計</t>
  </si>
  <si>
    <t>５～１０</t>
  </si>
  <si>
    <t>１０～２０</t>
  </si>
  <si>
    <t>２０～３０</t>
  </si>
  <si>
    <t>３０～５０</t>
  </si>
  <si>
    <t>５０～１００</t>
  </si>
  <si>
    <r>
      <t>１００</t>
    </r>
    <r>
      <rPr>
        <sz val="9"/>
        <rFont val="ＭＳ Ｐゴシック"/>
        <family val="3"/>
      </rPr>
      <t>以上</t>
    </r>
  </si>
  <si>
    <t>-</t>
  </si>
  <si>
    <t>①＋②</t>
  </si>
  <si>
    <t>-</t>
  </si>
  <si>
    <t>13</t>
  </si>
  <si>
    <t>x</t>
  </si>
  <si>
    <t>14</t>
  </si>
  <si>
    <t>15</t>
  </si>
  <si>
    <t>総額</t>
  </si>
  <si>
    <t>畜　　　　　　　　　　　　　　　産</t>
  </si>
  <si>
    <t>参考:栽培</t>
  </si>
  <si>
    <t>種苗･苗</t>
  </si>
  <si>
    <t>きのこ類</t>
  </si>
  <si>
    <t>米</t>
  </si>
  <si>
    <t>麦類</t>
  </si>
  <si>
    <t>いも類</t>
  </si>
  <si>
    <t>野菜</t>
  </si>
  <si>
    <t>果実</t>
  </si>
  <si>
    <t>花き</t>
  </si>
  <si>
    <t>木類・</t>
  </si>
  <si>
    <t>肉用牛</t>
  </si>
  <si>
    <t>乳用牛</t>
  </si>
  <si>
    <t>豚</t>
  </si>
  <si>
    <t>鶏</t>
  </si>
  <si>
    <t>を含む</t>
  </si>
  <si>
    <t>粗生産額</t>
  </si>
  <si>
    <t>平成元年</t>
  </si>
  <si>
    <t>12</t>
  </si>
  <si>
    <t>単位：千万円</t>
  </si>
  <si>
    <t>米</t>
  </si>
  <si>
    <t>アスパラ</t>
  </si>
  <si>
    <t>豚</t>
  </si>
  <si>
    <t>きゅうり</t>
  </si>
  <si>
    <t>生乳</t>
  </si>
  <si>
    <t>非結球ﾂｹﾅ</t>
  </si>
  <si>
    <t>単位：　</t>
  </si>
  <si>
    <t>産出額計</t>
  </si>
  <si>
    <t>1　　　　　　位</t>
  </si>
  <si>
    <t>農畜産物名</t>
  </si>
  <si>
    <t>構成比</t>
  </si>
  <si>
    <t>葉たばこ</t>
  </si>
  <si>
    <t>生乳</t>
  </si>
  <si>
    <t>非結球ﾂｹﾅ</t>
  </si>
  <si>
    <t>牛乳</t>
  </si>
  <si>
    <t>生乳</t>
  </si>
  <si>
    <t>昭和59年</t>
  </si>
  <si>
    <t>　　　　　作　　　　　　　　　　　　　　　　　　　　　　　　　　　　物　</t>
  </si>
  <si>
    <t>小計①</t>
  </si>
  <si>
    <t>工芸作物</t>
  </si>
  <si>
    <t>雑穀豆類</t>
  </si>
  <si>
    <t>小計②</t>
  </si>
  <si>
    <r>
      <t>昭和3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</si>
  <si>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4</t>
    </r>
    <r>
      <rPr>
        <sz val="11"/>
        <rFont val="ＭＳ Ｐゴシック"/>
        <family val="3"/>
      </rPr>
      <t>0</t>
    </r>
  </si>
  <si>
    <r>
      <t>4</t>
    </r>
    <r>
      <rPr>
        <sz val="11"/>
        <rFont val="ＭＳ Ｐゴシック"/>
        <family val="3"/>
      </rPr>
      <t>5</t>
    </r>
  </si>
  <si>
    <r>
      <t>5</t>
    </r>
    <r>
      <rPr>
        <sz val="11"/>
        <rFont val="ＭＳ Ｐゴシック"/>
        <family val="3"/>
      </rPr>
      <t>0</t>
    </r>
  </si>
  <si>
    <r>
      <t>5</t>
    </r>
    <r>
      <rPr>
        <sz val="11"/>
        <rFont val="ＭＳ Ｐゴシック"/>
        <family val="3"/>
      </rPr>
      <t>5</t>
    </r>
  </si>
  <si>
    <r>
      <t>6</t>
    </r>
    <r>
      <rPr>
        <sz val="11"/>
        <rFont val="ＭＳ Ｐゴシック"/>
        <family val="3"/>
      </rPr>
      <t>0</t>
    </r>
  </si>
  <si>
    <r>
      <t xml:space="preserve">平成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</si>
  <si>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t>50</t>
  </si>
  <si>
    <t>55</t>
  </si>
  <si>
    <t>60</t>
  </si>
  <si>
    <t>7</t>
  </si>
  <si>
    <t>45</t>
  </si>
  <si>
    <t>昭和40年</t>
  </si>
  <si>
    <t>50</t>
  </si>
  <si>
    <t>平成2年</t>
  </si>
  <si>
    <t>12</t>
  </si>
  <si>
    <r>
      <t>昭和4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</si>
  <si>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t>昭和50年</t>
  </si>
  <si>
    <t>平成2年</t>
  </si>
  <si>
    <t>ｘ</t>
  </si>
  <si>
    <t>生乳</t>
  </si>
  <si>
    <r>
      <t>1</t>
    </r>
    <r>
      <rPr>
        <sz val="11"/>
        <rFont val="ＭＳ Ｐゴシック"/>
        <family val="3"/>
      </rPr>
      <t>7</t>
    </r>
  </si>
  <si>
    <t>（各年</t>
  </si>
  <si>
    <t>上境</t>
  </si>
  <si>
    <t>0.3ha未満</t>
  </si>
  <si>
    <t>農業従事が主</t>
  </si>
  <si>
    <t>生産年齢人口がいる</t>
  </si>
  <si>
    <t>男子生産年齢人口のみ</t>
  </si>
  <si>
    <t>女子生産年齢人口のみ</t>
  </si>
  <si>
    <t>生産年齢人口がいない</t>
  </si>
  <si>
    <t>資料：2005年農林業センサス</t>
  </si>
  <si>
    <t>17</t>
  </si>
  <si>
    <t>－</t>
  </si>
  <si>
    <t>12</t>
  </si>
  <si>
    <t>かぼちゃ</t>
  </si>
  <si>
    <t>生乳</t>
  </si>
  <si>
    <t>きゅうり</t>
  </si>
  <si>
    <t>アスパラ</t>
  </si>
  <si>
    <t>17</t>
  </si>
  <si>
    <t>16</t>
  </si>
  <si>
    <t>15</t>
  </si>
  <si>
    <t>ｘ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</si>
  <si>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</si>
  <si>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</si>
  <si>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</si>
  <si>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</si>
  <si>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</si>
  <si>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</si>
  <si>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</si>
  <si>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</si>
  <si>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</si>
  <si>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</si>
  <si>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</si>
  <si>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</si>
  <si>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りんご</t>
  </si>
  <si>
    <t>63</t>
  </si>
  <si>
    <t>62</t>
  </si>
  <si>
    <t>61</t>
  </si>
  <si>
    <t>60</t>
  </si>
  <si>
    <t>6　　　　　　位</t>
  </si>
  <si>
    <t>5　　　　　　位</t>
  </si>
  <si>
    <t>4　　　　　　位</t>
  </si>
  <si>
    <t>3　　　　　　位</t>
  </si>
  <si>
    <t>2　　　　　　位</t>
  </si>
  <si>
    <t>-</t>
  </si>
  <si>
    <t>専・兼別農家数の推移</t>
  </si>
  <si>
    <t>農業主従別農家数</t>
  </si>
  <si>
    <t>経営耕地面積規模別農家数</t>
  </si>
  <si>
    <t>経営耕地面積</t>
  </si>
  <si>
    <t>林野面積</t>
  </si>
  <si>
    <t>農業産出額</t>
  </si>
  <si>
    <r>
      <t xml:space="preserve">地区名
</t>
    </r>
    <r>
      <rPr>
        <sz val="8"/>
        <rFont val="ＭＳ Ｐゴシック"/>
        <family val="3"/>
      </rPr>
      <t>（旧市区町村別）</t>
    </r>
  </si>
  <si>
    <t>※地区：旧市区町村別</t>
  </si>
  <si>
    <r>
      <t xml:space="preserve">地　　区
</t>
    </r>
    <r>
      <rPr>
        <sz val="8"/>
        <rFont val="ＭＳ Ｐゴシック"/>
        <family val="3"/>
      </rPr>
      <t>（旧市区町村別）</t>
    </r>
  </si>
  <si>
    <t>保有山林面積規模別林家数</t>
  </si>
  <si>
    <t>個別農産物産出額順位</t>
  </si>
  <si>
    <t>単位：ha</t>
  </si>
  <si>
    <t>粗生産額：千万円</t>
  </si>
  <si>
    <t>※（　）内は販売農家のみ専兼業別農家数を表示。</t>
  </si>
  <si>
    <t>飯　山</t>
  </si>
  <si>
    <t>秋　津</t>
  </si>
  <si>
    <t>木　島</t>
  </si>
  <si>
    <t>瑞　穂</t>
  </si>
  <si>
    <t>柳　原</t>
  </si>
  <si>
    <t>外　様</t>
  </si>
  <si>
    <t>常　盤</t>
  </si>
  <si>
    <t>太　田</t>
  </si>
  <si>
    <t>岡　山</t>
  </si>
  <si>
    <t>作付なし</t>
  </si>
  <si>
    <t>稲作
以外</t>
  </si>
  <si>
    <t>森林面積</t>
  </si>
  <si>
    <t>人工林</t>
  </si>
  <si>
    <t>天然林</t>
  </si>
  <si>
    <t>55</t>
  </si>
  <si>
    <t>60</t>
  </si>
  <si>
    <t>平成2年</t>
  </si>
  <si>
    <t>資料：農林業センサス(農山村地域調査）</t>
  </si>
  <si>
    <t>※平成７年は林野面積の調査がされなかったため、数値無し</t>
  </si>
  <si>
    <t>単位：戸　</t>
  </si>
  <si>
    <t>１～５</t>
  </si>
  <si>
    <t>【平成17年 専・兼別販売農家数行政区別】</t>
  </si>
  <si>
    <t>※平成4年時の集落名で表示</t>
  </si>
  <si>
    <t>農業従事が従</t>
  </si>
  <si>
    <t>※柳原には、富倉を含む。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</si>
</sst>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00"/>
    <numFmt numFmtId="178" formatCode="0.000"/>
    <numFmt numFmtId="179" formatCode="0.0"/>
    <numFmt numFmtId="180" formatCode="#,##0_ "/>
    <numFmt numFmtId="181" formatCode="#,##0_);[Red]\(#,##0\)"/>
    <numFmt numFmtId="182" formatCode="#,##0.0_ "/>
    <numFmt numFmtId="183" formatCode="#,##0;&quot;△ &quot;#,##0"/>
    <numFmt numFmtId="184" formatCode="#,##0.0;&quot;△ &quot;#,##0.0"/>
    <numFmt numFmtId="185" formatCode="#,##0.00;&quot;△ &quot;#,##0.00"/>
    <numFmt numFmtId="186" formatCode="#,##0_);\(#,##0\)"/>
    <numFmt numFmtId="187" formatCode="0.0%"/>
    <numFmt numFmtId="188" formatCode="0_ "/>
    <numFmt numFmtId="189" formatCode="0.E+00"/>
    <numFmt numFmtId="190" formatCode="00"/>
    <numFmt numFmtId="191" formatCode="000"/>
    <numFmt numFmtId="192" formatCode="#,##0;\-#,##0;&quot;-&quot;"/>
    <numFmt numFmtId="193" formatCode="#,##0.0_);[Red]\(#,##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9.75"/>
      <color indexed="8"/>
      <name val="ＭＳ Ｐゴシック"/>
      <family val="3"/>
    </font>
    <font>
      <sz val="8.25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8.75"/>
      <color indexed="8"/>
      <name val="ＭＳ Ｐゴシック"/>
      <family val="3"/>
    </font>
    <font>
      <sz val="5.5"/>
      <color indexed="8"/>
      <name val="ＭＳ Ｐゴシック"/>
      <family val="3"/>
    </font>
    <font>
      <sz val="10.75"/>
      <color indexed="8"/>
      <name val="ＭＳ Ｐゴシック"/>
      <family val="3"/>
    </font>
    <font>
      <sz val="9.85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hair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ashed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dashed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92" fontId="24" fillId="0" borderId="0" applyFill="0" applyBorder="0" applyAlignment="0">
      <protection/>
    </xf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26" fillId="0" borderId="0">
      <alignment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3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4" applyNumberFormat="0" applyFont="0" applyAlignment="0" applyProtection="0"/>
    <xf numFmtId="0" fontId="31" fillId="0" borderId="5" applyNumberFormat="0" applyFill="0" applyAlignment="0" applyProtection="0"/>
    <xf numFmtId="0" fontId="32" fillId="3" borderId="0" applyNumberFormat="0" applyBorder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23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6" applyNumberFormat="0" applyAlignment="0" applyProtection="0"/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0" fillId="0" borderId="0">
      <alignment/>
      <protection/>
    </xf>
    <xf numFmtId="183" fontId="0" fillId="0" borderId="0">
      <alignment/>
      <protection/>
    </xf>
    <xf numFmtId="0" fontId="42" fillId="4" borderId="0" applyNumberFormat="0" applyBorder="0" applyAlignment="0" applyProtection="0"/>
  </cellStyleXfs>
  <cellXfs count="534">
    <xf numFmtId="0" fontId="0" fillId="0" borderId="0" xfId="0" applyAlignment="1">
      <alignment/>
    </xf>
    <xf numFmtId="183" fontId="0" fillId="0" borderId="0" xfId="69">
      <alignment/>
      <protection/>
    </xf>
    <xf numFmtId="183" fontId="0" fillId="0" borderId="12" xfId="69" applyBorder="1">
      <alignment/>
      <protection/>
    </xf>
    <xf numFmtId="183" fontId="0" fillId="0" borderId="13" xfId="69" applyBorder="1">
      <alignment/>
      <protection/>
    </xf>
    <xf numFmtId="183" fontId="0" fillId="0" borderId="14" xfId="69" applyBorder="1">
      <alignment/>
      <protection/>
    </xf>
    <xf numFmtId="183" fontId="0" fillId="0" borderId="0" xfId="69" applyBorder="1">
      <alignment/>
      <protection/>
    </xf>
    <xf numFmtId="182" fontId="0" fillId="0" borderId="15" xfId="69" applyNumberFormat="1" applyBorder="1">
      <alignment/>
      <protection/>
    </xf>
    <xf numFmtId="183" fontId="0" fillId="0" borderId="16" xfId="69" applyBorder="1">
      <alignment/>
      <protection/>
    </xf>
    <xf numFmtId="182" fontId="0" fillId="0" borderId="17" xfId="69" applyNumberFormat="1" applyBorder="1">
      <alignment/>
      <protection/>
    </xf>
    <xf numFmtId="183" fontId="0" fillId="0" borderId="18" xfId="69" applyBorder="1">
      <alignment/>
      <protection/>
    </xf>
    <xf numFmtId="182" fontId="0" fillId="0" borderId="0" xfId="69" applyNumberFormat="1" applyBorder="1">
      <alignment/>
      <protection/>
    </xf>
    <xf numFmtId="183" fontId="0" fillId="0" borderId="13" xfId="69" applyBorder="1" applyAlignment="1">
      <alignment horizontal="right"/>
      <protection/>
    </xf>
    <xf numFmtId="183" fontId="0" fillId="0" borderId="19" xfId="69" applyBorder="1">
      <alignment/>
      <protection/>
    </xf>
    <xf numFmtId="183" fontId="0" fillId="0" borderId="20" xfId="69" applyBorder="1">
      <alignment/>
      <protection/>
    </xf>
    <xf numFmtId="183" fontId="0" fillId="0" borderId="21" xfId="69" applyBorder="1">
      <alignment/>
      <protection/>
    </xf>
    <xf numFmtId="183" fontId="2" fillId="0" borderId="0" xfId="69" applyFont="1" applyAlignment="1">
      <alignment vertical="center"/>
      <protection/>
    </xf>
    <xf numFmtId="183" fontId="0" fillId="0" borderId="22" xfId="69" applyBorder="1" applyAlignment="1">
      <alignment horizontal="center" vertical="center"/>
      <protection/>
    </xf>
    <xf numFmtId="183" fontId="0" fillId="0" borderId="17" xfId="69" applyFont="1" applyBorder="1" applyAlignment="1">
      <alignment horizontal="center" vertical="center"/>
      <protection/>
    </xf>
    <xf numFmtId="183" fontId="0" fillId="0" borderId="17" xfId="69" applyBorder="1" applyAlignment="1">
      <alignment horizontal="center" vertical="center"/>
      <protection/>
    </xf>
    <xf numFmtId="183" fontId="0" fillId="0" borderId="21" xfId="69" applyBorder="1" applyAlignment="1">
      <alignment horizontal="center" vertical="center"/>
      <protection/>
    </xf>
    <xf numFmtId="183" fontId="0" fillId="0" borderId="23" xfId="69" applyBorder="1" applyAlignment="1">
      <alignment horizontal="center" vertical="center"/>
      <protection/>
    </xf>
    <xf numFmtId="183" fontId="0" fillId="0" borderId="24" xfId="69" applyBorder="1" applyAlignment="1">
      <alignment horizontal="center" vertical="center"/>
      <protection/>
    </xf>
    <xf numFmtId="183" fontId="0" fillId="0" borderId="25" xfId="69" applyBorder="1" applyAlignment="1">
      <alignment horizontal="center" vertical="center"/>
      <protection/>
    </xf>
    <xf numFmtId="183" fontId="0" fillId="0" borderId="26" xfId="69" applyBorder="1" applyAlignment="1">
      <alignment horizontal="center" vertical="center"/>
      <protection/>
    </xf>
    <xf numFmtId="49" fontId="0" fillId="0" borderId="13" xfId="69" applyNumberFormat="1" applyFont="1" applyBorder="1" applyAlignment="1">
      <alignment horizontal="center"/>
      <protection/>
    </xf>
    <xf numFmtId="182" fontId="0" fillId="0" borderId="23" xfId="69" applyNumberFormat="1" applyBorder="1">
      <alignment/>
      <protection/>
    </xf>
    <xf numFmtId="183" fontId="3" fillId="0" borderId="0" xfId="69" applyFont="1" applyBorder="1">
      <alignment/>
      <protection/>
    </xf>
    <xf numFmtId="183" fontId="3" fillId="0" borderId="0" xfId="69" applyFont="1">
      <alignment/>
      <protection/>
    </xf>
    <xf numFmtId="183" fontId="0" fillId="4" borderId="27" xfId="69" applyFill="1" applyBorder="1">
      <alignment/>
      <protection/>
    </xf>
    <xf numFmtId="183" fontId="0" fillId="4" borderId="28" xfId="69" applyFill="1" applyBorder="1">
      <alignment/>
      <protection/>
    </xf>
    <xf numFmtId="183" fontId="0" fillId="4" borderId="29" xfId="69" applyFill="1" applyBorder="1">
      <alignment/>
      <protection/>
    </xf>
    <xf numFmtId="183" fontId="0" fillId="4" borderId="30" xfId="69" applyFill="1" applyBorder="1">
      <alignment/>
      <protection/>
    </xf>
    <xf numFmtId="183" fontId="0" fillId="0" borderId="31" xfId="69" applyBorder="1">
      <alignment/>
      <protection/>
    </xf>
    <xf numFmtId="183" fontId="0" fillId="0" borderId="0" xfId="69" applyFill="1" applyBorder="1">
      <alignment/>
      <protection/>
    </xf>
    <xf numFmtId="182" fontId="3" fillId="0" borderId="0" xfId="69" applyNumberFormat="1" applyFont="1" applyBorder="1">
      <alignment/>
      <protection/>
    </xf>
    <xf numFmtId="183" fontId="0" fillId="0" borderId="27" xfId="69" applyBorder="1">
      <alignment/>
      <protection/>
    </xf>
    <xf numFmtId="183" fontId="0" fillId="0" borderId="0" xfId="69" applyAlignment="1">
      <alignment horizontal="center"/>
      <protection/>
    </xf>
    <xf numFmtId="183" fontId="3" fillId="0" borderId="32" xfId="69" applyFont="1" applyBorder="1">
      <alignment/>
      <protection/>
    </xf>
    <xf numFmtId="183" fontId="0" fillId="0" borderId="33" xfId="69" applyBorder="1" applyAlignment="1">
      <alignment/>
      <protection/>
    </xf>
    <xf numFmtId="183" fontId="0" fillId="0" borderId="34" xfId="69" applyBorder="1" applyAlignment="1">
      <alignment/>
      <protection/>
    </xf>
    <xf numFmtId="183" fontId="0" fillId="0" borderId="33" xfId="69" applyFont="1" applyBorder="1" applyAlignment="1">
      <alignment/>
      <protection/>
    </xf>
    <xf numFmtId="49" fontId="0" fillId="0" borderId="0" xfId="69" applyNumberFormat="1" applyBorder="1" applyAlignment="1">
      <alignment horizontal="right"/>
      <protection/>
    </xf>
    <xf numFmtId="183" fontId="3" fillId="0" borderId="35" xfId="69" applyFont="1" applyBorder="1" applyAlignment="1">
      <alignment horizontal="center"/>
      <protection/>
    </xf>
    <xf numFmtId="183" fontId="3" fillId="0" borderId="36" xfId="69" applyFont="1" applyBorder="1" applyAlignment="1">
      <alignment horizontal="center"/>
      <protection/>
    </xf>
    <xf numFmtId="183" fontId="0" fillId="24" borderId="0" xfId="69" applyFill="1" applyBorder="1">
      <alignment/>
      <protection/>
    </xf>
    <xf numFmtId="183" fontId="2" fillId="0" borderId="0" xfId="69" applyFont="1">
      <alignment/>
      <protection/>
    </xf>
    <xf numFmtId="183" fontId="6" fillId="0" borderId="0" xfId="69" applyFont="1">
      <alignment/>
      <protection/>
    </xf>
    <xf numFmtId="183" fontId="5" fillId="0" borderId="0" xfId="69" applyFont="1">
      <alignment/>
      <protection/>
    </xf>
    <xf numFmtId="183" fontId="7" fillId="0" borderId="0" xfId="69" applyFont="1">
      <alignment/>
      <protection/>
    </xf>
    <xf numFmtId="183" fontId="4" fillId="0" borderId="0" xfId="69" applyFont="1" applyBorder="1" applyAlignment="1">
      <alignment horizontal="center" vertical="center"/>
      <protection/>
    </xf>
    <xf numFmtId="183" fontId="4" fillId="0" borderId="19" xfId="69" applyFont="1" applyBorder="1" applyAlignment="1">
      <alignment horizontal="center" vertical="center"/>
      <protection/>
    </xf>
    <xf numFmtId="183" fontId="4" fillId="0" borderId="37" xfId="69" applyFont="1" applyBorder="1" applyAlignment="1">
      <alignment horizontal="center" vertical="center"/>
      <protection/>
    </xf>
    <xf numFmtId="183" fontId="4" fillId="0" borderId="21" xfId="69" applyFont="1" applyBorder="1" applyAlignment="1">
      <alignment horizontal="center" vertical="center"/>
      <protection/>
    </xf>
    <xf numFmtId="183" fontId="4" fillId="0" borderId="38" xfId="69" applyFont="1" applyBorder="1" applyAlignment="1">
      <alignment horizontal="center" vertical="center"/>
      <protection/>
    </xf>
    <xf numFmtId="183" fontId="4" fillId="0" borderId="24" xfId="69" applyFont="1" applyBorder="1" applyAlignment="1">
      <alignment horizontal="center" vertical="center"/>
      <protection/>
    </xf>
    <xf numFmtId="183" fontId="4" fillId="0" borderId="39" xfId="69" applyFont="1" applyBorder="1" applyAlignment="1">
      <alignment horizontal="center" vertical="center"/>
      <protection/>
    </xf>
    <xf numFmtId="184" fontId="8" fillId="0" borderId="19" xfId="69" applyNumberFormat="1" applyFont="1" applyBorder="1" applyAlignment="1">
      <alignment horizontal="center"/>
      <protection/>
    </xf>
    <xf numFmtId="184" fontId="8" fillId="0" borderId="40" xfId="69" applyNumberFormat="1" applyFont="1" applyBorder="1" applyAlignment="1">
      <alignment horizontal="center"/>
      <protection/>
    </xf>
    <xf numFmtId="184" fontId="8" fillId="0" borderId="32" xfId="69" applyNumberFormat="1" applyFont="1" applyBorder="1" applyAlignment="1">
      <alignment horizontal="center"/>
      <protection/>
    </xf>
    <xf numFmtId="184" fontId="8" fillId="0" borderId="41" xfId="69" applyNumberFormat="1" applyFont="1" applyBorder="1" applyAlignment="1">
      <alignment horizontal="center"/>
      <protection/>
    </xf>
    <xf numFmtId="183" fontId="3" fillId="0" borderId="0" xfId="69" applyFont="1" applyBorder="1" applyAlignment="1">
      <alignment horizontal="center" vertical="center"/>
      <protection/>
    </xf>
    <xf numFmtId="184" fontId="8" fillId="0" borderId="42" xfId="69" applyNumberFormat="1" applyFont="1" applyBorder="1" applyAlignment="1">
      <alignment horizontal="center"/>
      <protection/>
    </xf>
    <xf numFmtId="183" fontId="8" fillId="0" borderId="43" xfId="69" applyFont="1" applyBorder="1" applyAlignment="1">
      <alignment horizontal="center"/>
      <protection/>
    </xf>
    <xf numFmtId="183" fontId="4" fillId="0" borderId="16" xfId="69" applyFont="1" applyBorder="1" applyAlignment="1">
      <alignment horizontal="center" vertical="center"/>
      <protection/>
    </xf>
    <xf numFmtId="183" fontId="4" fillId="0" borderId="44" xfId="69" applyFont="1" applyBorder="1" applyAlignment="1">
      <alignment horizontal="left" vertical="distributed"/>
      <protection/>
    </xf>
    <xf numFmtId="183" fontId="3" fillId="0" borderId="19" xfId="69" applyFont="1" applyFill="1" applyBorder="1">
      <alignment/>
      <protection/>
    </xf>
    <xf numFmtId="183" fontId="3" fillId="0" borderId="45" xfId="69" applyFont="1" applyBorder="1">
      <alignment/>
      <protection/>
    </xf>
    <xf numFmtId="184" fontId="3" fillId="0" borderId="19" xfId="69" applyNumberFormat="1" applyFont="1" applyBorder="1">
      <alignment/>
      <protection/>
    </xf>
    <xf numFmtId="183" fontId="3" fillId="0" borderId="19" xfId="69" applyFont="1" applyBorder="1">
      <alignment/>
      <protection/>
    </xf>
    <xf numFmtId="185" fontId="3" fillId="0" borderId="46" xfId="69" applyNumberFormat="1" applyFont="1" applyBorder="1">
      <alignment/>
      <protection/>
    </xf>
    <xf numFmtId="183" fontId="3" fillId="0" borderId="47" xfId="69" applyFont="1" applyBorder="1">
      <alignment/>
      <protection/>
    </xf>
    <xf numFmtId="183" fontId="3" fillId="0" borderId="48" xfId="69" applyFont="1" applyBorder="1">
      <alignment/>
      <protection/>
    </xf>
    <xf numFmtId="184" fontId="3" fillId="0" borderId="49" xfId="69" applyNumberFormat="1" applyFont="1" applyBorder="1">
      <alignment/>
      <protection/>
    </xf>
    <xf numFmtId="183" fontId="3" fillId="0" borderId="49" xfId="69" applyFont="1" applyBorder="1">
      <alignment/>
      <protection/>
    </xf>
    <xf numFmtId="185" fontId="3" fillId="0" borderId="50" xfId="69" applyNumberFormat="1" applyFont="1" applyBorder="1">
      <alignment/>
      <protection/>
    </xf>
    <xf numFmtId="184" fontId="3" fillId="0" borderId="0" xfId="69" applyNumberFormat="1" applyFont="1" applyBorder="1">
      <alignment/>
      <protection/>
    </xf>
    <xf numFmtId="183" fontId="3" fillId="0" borderId="19" xfId="69" applyFont="1" applyBorder="1" applyAlignment="1">
      <alignment horizontal="right"/>
      <protection/>
    </xf>
    <xf numFmtId="183" fontId="3" fillId="0" borderId="17" xfId="69" applyFont="1" applyBorder="1" applyAlignment="1">
      <alignment horizontal="right"/>
      <protection/>
    </xf>
    <xf numFmtId="183" fontId="3" fillId="0" borderId="24" xfId="69" applyFont="1" applyBorder="1">
      <alignment/>
      <protection/>
    </xf>
    <xf numFmtId="183" fontId="3" fillId="0" borderId="38" xfId="69" applyFont="1" applyBorder="1">
      <alignment/>
      <protection/>
    </xf>
    <xf numFmtId="184" fontId="3" fillId="0" borderId="24" xfId="69" applyNumberFormat="1" applyFont="1" applyBorder="1">
      <alignment/>
      <protection/>
    </xf>
    <xf numFmtId="183" fontId="3" fillId="0" borderId="38" xfId="69" applyFont="1" applyBorder="1" applyAlignment="1">
      <alignment horizontal="right"/>
      <protection/>
    </xf>
    <xf numFmtId="183" fontId="3" fillId="0" borderId="23" xfId="69" applyFont="1" applyBorder="1" applyAlignment="1">
      <alignment horizontal="right"/>
      <protection/>
    </xf>
    <xf numFmtId="0" fontId="0" fillId="0" borderId="0" xfId="69" applyNumberFormat="1">
      <alignment/>
      <protection/>
    </xf>
    <xf numFmtId="183" fontId="9" fillId="0" borderId="42" xfId="69" applyFont="1" applyBorder="1" applyAlignment="1">
      <alignment horizontal="center"/>
      <protection/>
    </xf>
    <xf numFmtId="183" fontId="9" fillId="0" borderId="38" xfId="69" applyFont="1" applyBorder="1" applyAlignment="1">
      <alignment horizontal="center" vertical="top"/>
      <protection/>
    </xf>
    <xf numFmtId="183" fontId="4" fillId="0" borderId="0" xfId="69" applyFont="1" applyBorder="1">
      <alignment/>
      <protection/>
    </xf>
    <xf numFmtId="183" fontId="4" fillId="0" borderId="20" xfId="69" applyFont="1" applyBorder="1">
      <alignment/>
      <protection/>
    </xf>
    <xf numFmtId="183" fontId="4" fillId="0" borderId="37" xfId="69" applyFont="1" applyBorder="1">
      <alignment/>
      <protection/>
    </xf>
    <xf numFmtId="183" fontId="4" fillId="0" borderId="19" xfId="69" applyFont="1" applyBorder="1">
      <alignment/>
      <protection/>
    </xf>
    <xf numFmtId="183" fontId="4" fillId="0" borderId="17" xfId="69" applyFont="1" applyBorder="1">
      <alignment/>
      <protection/>
    </xf>
    <xf numFmtId="183" fontId="4" fillId="0" borderId="19" xfId="69" applyFont="1" applyBorder="1" applyAlignment="1">
      <alignment horizontal="right"/>
      <protection/>
    </xf>
    <xf numFmtId="183" fontId="4" fillId="0" borderId="0" xfId="69" applyFont="1" applyBorder="1" applyAlignment="1">
      <alignment horizontal="right"/>
      <protection/>
    </xf>
    <xf numFmtId="183" fontId="4" fillId="0" borderId="31" xfId="69" applyFont="1" applyBorder="1">
      <alignment/>
      <protection/>
    </xf>
    <xf numFmtId="183" fontId="4" fillId="0" borderId="39" xfId="69" applyFont="1" applyBorder="1">
      <alignment/>
      <protection/>
    </xf>
    <xf numFmtId="183" fontId="4" fillId="0" borderId="38" xfId="69" applyFont="1" applyBorder="1">
      <alignment/>
      <protection/>
    </xf>
    <xf numFmtId="183" fontId="4" fillId="0" borderId="23" xfId="69" applyFont="1" applyBorder="1">
      <alignment/>
      <protection/>
    </xf>
    <xf numFmtId="183" fontId="4" fillId="0" borderId="38" xfId="69" applyFont="1" applyBorder="1" applyAlignment="1">
      <alignment horizontal="right"/>
      <protection/>
    </xf>
    <xf numFmtId="183" fontId="4" fillId="0" borderId="14" xfId="69" applyFont="1" applyBorder="1" applyAlignment="1">
      <alignment horizontal="right"/>
      <protection/>
    </xf>
    <xf numFmtId="49" fontId="4" fillId="0" borderId="13" xfId="69" applyNumberFormat="1" applyFont="1" applyBorder="1" applyAlignment="1">
      <alignment horizontal="center"/>
      <protection/>
    </xf>
    <xf numFmtId="49" fontId="4" fillId="0" borderId="51" xfId="69" applyNumberFormat="1" applyFont="1" applyBorder="1" applyAlignment="1">
      <alignment horizontal="center"/>
      <protection/>
    </xf>
    <xf numFmtId="49" fontId="4" fillId="0" borderId="13" xfId="69" applyNumberFormat="1" applyFont="1" applyBorder="1" applyAlignment="1">
      <alignment horizontal="distributed"/>
      <protection/>
    </xf>
    <xf numFmtId="49" fontId="4" fillId="0" borderId="14" xfId="69" applyNumberFormat="1" applyFont="1" applyBorder="1" applyAlignment="1">
      <alignment horizontal="distributed"/>
      <protection/>
    </xf>
    <xf numFmtId="183" fontId="4" fillId="0" borderId="20" xfId="69" applyFont="1" applyBorder="1" applyAlignment="1">
      <alignment horizontal="right"/>
      <protection/>
    </xf>
    <xf numFmtId="183" fontId="4" fillId="0" borderId="37" xfId="69" applyFont="1" applyBorder="1" applyAlignment="1">
      <alignment horizontal="right"/>
      <protection/>
    </xf>
    <xf numFmtId="183" fontId="4" fillId="0" borderId="17" xfId="69" applyFont="1" applyBorder="1" applyAlignment="1">
      <alignment horizontal="right" wrapText="1"/>
      <protection/>
    </xf>
    <xf numFmtId="38" fontId="4" fillId="0" borderId="0" xfId="52" applyFont="1" applyBorder="1" applyAlignment="1">
      <alignment/>
    </xf>
    <xf numFmtId="38" fontId="4" fillId="0" borderId="20" xfId="52" applyFont="1" applyBorder="1" applyAlignment="1">
      <alignment/>
    </xf>
    <xf numFmtId="38" fontId="4" fillId="0" borderId="37" xfId="52" applyFont="1" applyBorder="1" applyAlignment="1">
      <alignment/>
    </xf>
    <xf numFmtId="38" fontId="4" fillId="0" borderId="19" xfId="52" applyFont="1" applyBorder="1" applyAlignment="1">
      <alignment/>
    </xf>
    <xf numFmtId="38" fontId="4" fillId="0" borderId="17" xfId="52" applyFont="1" applyBorder="1" applyAlignment="1">
      <alignment/>
    </xf>
    <xf numFmtId="183" fontId="3" fillId="0" borderId="0" xfId="69" applyFont="1" applyBorder="1" applyAlignment="1">
      <alignment horizontal="right"/>
      <protection/>
    </xf>
    <xf numFmtId="183" fontId="4" fillId="0" borderId="52" xfId="69" applyFont="1" applyBorder="1" applyAlignment="1">
      <alignment horizontal="left" vertical="distributed"/>
      <protection/>
    </xf>
    <xf numFmtId="183" fontId="3" fillId="0" borderId="45" xfId="69" applyFont="1" applyFill="1" applyBorder="1">
      <alignment/>
      <protection/>
    </xf>
    <xf numFmtId="183" fontId="3" fillId="0" borderId="0" xfId="69" applyFont="1" applyFill="1" applyBorder="1">
      <alignment/>
      <protection/>
    </xf>
    <xf numFmtId="49" fontId="3" fillId="0" borderId="13" xfId="69" applyNumberFormat="1" applyFont="1" applyBorder="1" applyAlignment="1">
      <alignment horizontal="center"/>
      <protection/>
    </xf>
    <xf numFmtId="49" fontId="3" fillId="0" borderId="53" xfId="69" applyNumberFormat="1" applyFont="1" applyBorder="1" applyAlignment="1">
      <alignment horizontal="center"/>
      <protection/>
    </xf>
    <xf numFmtId="182" fontId="3" fillId="0" borderId="17" xfId="69" applyNumberFormat="1" applyFont="1" applyFill="1" applyBorder="1">
      <alignment/>
      <protection/>
    </xf>
    <xf numFmtId="182" fontId="3" fillId="0" borderId="46" xfId="69" applyNumberFormat="1" applyFont="1" applyFill="1" applyBorder="1">
      <alignment/>
      <protection/>
    </xf>
    <xf numFmtId="182" fontId="3" fillId="0" borderId="54" xfId="69" applyNumberFormat="1" applyFont="1" applyFill="1" applyBorder="1">
      <alignment/>
      <protection/>
    </xf>
    <xf numFmtId="183" fontId="0" fillId="0" borderId="0" xfId="69" applyFont="1">
      <alignment/>
      <protection/>
    </xf>
    <xf numFmtId="183" fontId="0" fillId="0" borderId="55" xfId="69" applyBorder="1">
      <alignment/>
      <protection/>
    </xf>
    <xf numFmtId="183" fontId="0" fillId="0" borderId="55" xfId="69" applyFont="1" applyBorder="1">
      <alignment/>
      <protection/>
    </xf>
    <xf numFmtId="183" fontId="4" fillId="0" borderId="55" xfId="69" applyFont="1" applyBorder="1" applyAlignment="1">
      <alignment horizontal="right"/>
      <protection/>
    </xf>
    <xf numFmtId="38" fontId="4" fillId="0" borderId="55" xfId="52" applyFont="1" applyBorder="1" applyAlignment="1">
      <alignment/>
    </xf>
    <xf numFmtId="183" fontId="4" fillId="0" borderId="55" xfId="69" applyFont="1" applyBorder="1">
      <alignment/>
      <protection/>
    </xf>
    <xf numFmtId="183" fontId="4" fillId="0" borderId="0" xfId="69" applyFont="1">
      <alignment/>
      <protection/>
    </xf>
    <xf numFmtId="183" fontId="4" fillId="0" borderId="42" xfId="69" applyFont="1" applyBorder="1" applyAlignment="1">
      <alignment horizontal="center" vertical="distributed"/>
      <protection/>
    </xf>
    <xf numFmtId="183" fontId="4" fillId="0" borderId="40" xfId="69" applyFont="1" applyBorder="1" applyAlignment="1">
      <alignment horizontal="center" vertical="distributed"/>
      <protection/>
    </xf>
    <xf numFmtId="183" fontId="4" fillId="0" borderId="32" xfId="69" applyFont="1" applyBorder="1" applyAlignment="1">
      <alignment vertical="distributed"/>
      <protection/>
    </xf>
    <xf numFmtId="183" fontId="4" fillId="0" borderId="56" xfId="69" applyFont="1" applyBorder="1" applyAlignment="1">
      <alignment horizontal="center" vertical="distributed"/>
      <protection/>
    </xf>
    <xf numFmtId="0" fontId="0" fillId="0" borderId="55" xfId="0" applyBorder="1" applyAlignment="1">
      <alignment/>
    </xf>
    <xf numFmtId="0" fontId="0" fillId="0" borderId="19" xfId="0" applyFill="1" applyBorder="1" applyAlignment="1">
      <alignment/>
    </xf>
    <xf numFmtId="38" fontId="0" fillId="0" borderId="55" xfId="52" applyFont="1" applyBorder="1" applyAlignment="1">
      <alignment/>
    </xf>
    <xf numFmtId="0" fontId="0" fillId="0" borderId="55" xfId="0" applyBorder="1" applyAlignment="1">
      <alignment/>
    </xf>
    <xf numFmtId="183" fontId="8" fillId="0" borderId="0" xfId="69" applyFont="1">
      <alignment/>
      <protection/>
    </xf>
    <xf numFmtId="38" fontId="0" fillId="0" borderId="0" xfId="52" applyFont="1" applyAlignment="1">
      <alignment/>
    </xf>
    <xf numFmtId="183" fontId="4" fillId="0" borderId="0" xfId="69" applyFont="1" applyAlignment="1">
      <alignment horizontal="center" vertical="center"/>
      <protection/>
    </xf>
    <xf numFmtId="183" fontId="4" fillId="0" borderId="57" xfId="69" applyFont="1" applyFill="1" applyBorder="1">
      <alignment/>
      <protection/>
    </xf>
    <xf numFmtId="183" fontId="4" fillId="0" borderId="0" xfId="69" applyFont="1" applyBorder="1" applyAlignment="1">
      <alignment horizontal="left" vertical="center"/>
      <protection/>
    </xf>
    <xf numFmtId="182" fontId="4" fillId="0" borderId="0" xfId="69" applyNumberFormat="1" applyFont="1" applyBorder="1" applyAlignment="1">
      <alignment horizontal="left" vertical="center"/>
      <protection/>
    </xf>
    <xf numFmtId="183" fontId="10" fillId="0" borderId="0" xfId="65" applyFont="1">
      <alignment/>
      <protection/>
    </xf>
    <xf numFmtId="183" fontId="0" fillId="0" borderId="0" xfId="65">
      <alignment/>
      <protection/>
    </xf>
    <xf numFmtId="183" fontId="0" fillId="0" borderId="12" xfId="65" applyBorder="1">
      <alignment/>
      <protection/>
    </xf>
    <xf numFmtId="183" fontId="0" fillId="0" borderId="58" xfId="65" applyBorder="1">
      <alignment/>
      <protection/>
    </xf>
    <xf numFmtId="183" fontId="0" fillId="0" borderId="32" xfId="65" applyBorder="1" applyAlignment="1">
      <alignment horizontal="center" vertical="center"/>
      <protection/>
    </xf>
    <xf numFmtId="183" fontId="0" fillId="0" borderId="59" xfId="65" applyBorder="1" applyAlignment="1">
      <alignment horizontal="center" vertical="center"/>
      <protection/>
    </xf>
    <xf numFmtId="183" fontId="0" fillId="0" borderId="60" xfId="65" applyBorder="1" applyAlignment="1">
      <alignment horizontal="center" vertical="center"/>
      <protection/>
    </xf>
    <xf numFmtId="183" fontId="0" fillId="0" borderId="13" xfId="65" applyBorder="1">
      <alignment/>
      <protection/>
    </xf>
    <xf numFmtId="183" fontId="0" fillId="0" borderId="0" xfId="65" applyBorder="1">
      <alignment/>
      <protection/>
    </xf>
    <xf numFmtId="183" fontId="0" fillId="0" borderId="19" xfId="65" applyBorder="1">
      <alignment/>
      <protection/>
    </xf>
    <xf numFmtId="183" fontId="0" fillId="0" borderId="20" xfId="65" applyBorder="1">
      <alignment/>
      <protection/>
    </xf>
    <xf numFmtId="183" fontId="0" fillId="0" borderId="17" xfId="65" applyBorder="1">
      <alignment/>
      <protection/>
    </xf>
    <xf numFmtId="183" fontId="0" fillId="0" borderId="14" xfId="65" applyBorder="1">
      <alignment/>
      <protection/>
    </xf>
    <xf numFmtId="183" fontId="0" fillId="0" borderId="24" xfId="65" applyBorder="1">
      <alignment/>
      <protection/>
    </xf>
    <xf numFmtId="183" fontId="0" fillId="0" borderId="38" xfId="65" applyBorder="1">
      <alignment/>
      <protection/>
    </xf>
    <xf numFmtId="183" fontId="4" fillId="0" borderId="0" xfId="65" applyFont="1" applyAlignment="1">
      <alignment horizontal="right"/>
      <protection/>
    </xf>
    <xf numFmtId="183" fontId="0" fillId="0" borderId="61" xfId="69" applyBorder="1">
      <alignment/>
      <protection/>
    </xf>
    <xf numFmtId="183" fontId="3" fillId="0" borderId="57" xfId="69" applyFont="1" applyBorder="1" applyAlignment="1">
      <alignment horizontal="center"/>
      <protection/>
    </xf>
    <xf numFmtId="183" fontId="3" fillId="0" borderId="18" xfId="69" applyFont="1" applyBorder="1" applyAlignment="1">
      <alignment horizontal="center"/>
      <protection/>
    </xf>
    <xf numFmtId="183" fontId="3" fillId="0" borderId="15" xfId="69" applyFont="1" applyBorder="1" applyAlignment="1">
      <alignment horizontal="center"/>
      <protection/>
    </xf>
    <xf numFmtId="183" fontId="0" fillId="0" borderId="62" xfId="69" applyBorder="1">
      <alignment/>
      <protection/>
    </xf>
    <xf numFmtId="183" fontId="3" fillId="0" borderId="32" xfId="69" applyFont="1" applyBorder="1" applyAlignment="1">
      <alignment horizontal="center"/>
      <protection/>
    </xf>
    <xf numFmtId="183" fontId="3" fillId="0" borderId="40" xfId="69" applyFont="1" applyBorder="1" applyAlignment="1">
      <alignment horizontal="center"/>
      <protection/>
    </xf>
    <xf numFmtId="183" fontId="11" fillId="0" borderId="32" xfId="69" applyFont="1" applyBorder="1" applyAlignment="1">
      <alignment horizontal="center"/>
      <protection/>
    </xf>
    <xf numFmtId="183" fontId="3" fillId="0" borderId="52" xfId="69" applyFont="1" applyBorder="1" applyAlignment="1">
      <alignment horizontal="center"/>
      <protection/>
    </xf>
    <xf numFmtId="183" fontId="0" fillId="0" borderId="0" xfId="69" applyFont="1" applyBorder="1" applyAlignment="1">
      <alignment/>
      <protection/>
    </xf>
    <xf numFmtId="183" fontId="0" fillId="0" borderId="19" xfId="69" applyFont="1" applyBorder="1" applyAlignment="1">
      <alignment/>
      <protection/>
    </xf>
    <xf numFmtId="183" fontId="0" fillId="0" borderId="0" xfId="69" applyFont="1" applyBorder="1" applyAlignment="1">
      <alignment horizontal="right"/>
      <protection/>
    </xf>
    <xf numFmtId="183" fontId="0" fillId="0" borderId="19" xfId="69" applyFont="1" applyBorder="1" applyAlignment="1">
      <alignment horizontal="right"/>
      <protection/>
    </xf>
    <xf numFmtId="183" fontId="0" fillId="0" borderId="63" xfId="69" applyFont="1" applyBorder="1" applyAlignment="1">
      <alignment horizontal="right"/>
      <protection/>
    </xf>
    <xf numFmtId="183" fontId="0" fillId="0" borderId="17" xfId="69" applyFont="1" applyBorder="1" applyAlignment="1">
      <alignment horizontal="right"/>
      <protection/>
    </xf>
    <xf numFmtId="183" fontId="0" fillId="0" borderId="46" xfId="69" applyFont="1" applyBorder="1" applyAlignment="1">
      <alignment/>
      <protection/>
    </xf>
    <xf numFmtId="183" fontId="0" fillId="0" borderId="24" xfId="69" applyFont="1" applyBorder="1" applyAlignment="1">
      <alignment/>
      <protection/>
    </xf>
    <xf numFmtId="183" fontId="0" fillId="0" borderId="38" xfId="69" applyFont="1" applyBorder="1" applyAlignment="1">
      <alignment/>
      <protection/>
    </xf>
    <xf numFmtId="183" fontId="0" fillId="0" borderId="38" xfId="69" applyFont="1" applyBorder="1" applyAlignment="1">
      <alignment horizontal="right"/>
      <protection/>
    </xf>
    <xf numFmtId="183" fontId="0" fillId="0" borderId="23" xfId="69" applyFont="1" applyBorder="1" applyAlignment="1">
      <alignment horizontal="right"/>
      <protection/>
    </xf>
    <xf numFmtId="49" fontId="4" fillId="0" borderId="0" xfId="65" applyNumberFormat="1" applyFont="1" applyFill="1" applyBorder="1">
      <alignment/>
      <protection/>
    </xf>
    <xf numFmtId="49" fontId="3" fillId="0" borderId="13" xfId="65" applyNumberFormat="1" applyFont="1" applyBorder="1" applyAlignment="1">
      <alignment horizontal="center"/>
      <protection/>
    </xf>
    <xf numFmtId="49" fontId="3" fillId="0" borderId="14" xfId="65" applyNumberFormat="1" applyFont="1" applyBorder="1" applyAlignment="1">
      <alignment horizontal="center"/>
      <protection/>
    </xf>
    <xf numFmtId="49" fontId="3" fillId="0" borderId="64" xfId="69" applyNumberFormat="1" applyFont="1" applyBorder="1" applyAlignment="1">
      <alignment horizontal="center"/>
      <protection/>
    </xf>
    <xf numFmtId="49" fontId="3" fillId="0" borderId="65" xfId="69" applyNumberFormat="1" applyFont="1" applyBorder="1" applyAlignment="1">
      <alignment horizontal="center"/>
      <protection/>
    </xf>
    <xf numFmtId="49" fontId="0" fillId="0" borderId="14" xfId="69" applyNumberFormat="1" applyFont="1" applyBorder="1" applyAlignment="1">
      <alignment horizontal="center"/>
      <protection/>
    </xf>
    <xf numFmtId="183" fontId="0" fillId="0" borderId="12" xfId="69" applyFont="1" applyBorder="1" applyAlignment="1">
      <alignment horizontal="center" vertical="center"/>
      <protection/>
    </xf>
    <xf numFmtId="183" fontId="0" fillId="0" borderId="13" xfId="69" applyFont="1" applyBorder="1" applyAlignment="1">
      <alignment vertical="center"/>
      <protection/>
    </xf>
    <xf numFmtId="183" fontId="0" fillId="0" borderId="14" xfId="69" applyFont="1" applyBorder="1" applyAlignment="1">
      <alignment vertical="center"/>
      <protection/>
    </xf>
    <xf numFmtId="183" fontId="0" fillId="0" borderId="20" xfId="69" applyFont="1" applyBorder="1">
      <alignment/>
      <protection/>
    </xf>
    <xf numFmtId="183" fontId="0" fillId="0" borderId="0" xfId="69" applyFont="1">
      <alignment/>
      <protection/>
    </xf>
    <xf numFmtId="183" fontId="8" fillId="0" borderId="0" xfId="69" applyFont="1" applyBorder="1" applyAlignment="1">
      <alignment/>
      <protection/>
    </xf>
    <xf numFmtId="184" fontId="8" fillId="0" borderId="44" xfId="69" applyNumberFormat="1" applyFont="1" applyBorder="1" applyAlignment="1">
      <alignment horizontal="center"/>
      <protection/>
    </xf>
    <xf numFmtId="184" fontId="8" fillId="0" borderId="46" xfId="69" applyNumberFormat="1" applyFont="1" applyBorder="1" applyAlignment="1">
      <alignment horizontal="center"/>
      <protection/>
    </xf>
    <xf numFmtId="184" fontId="8" fillId="0" borderId="52" xfId="69" applyNumberFormat="1" applyFont="1" applyBorder="1" applyAlignment="1">
      <alignment horizontal="center"/>
      <protection/>
    </xf>
    <xf numFmtId="183" fontId="4" fillId="0" borderId="46" xfId="69" applyFont="1" applyBorder="1" applyAlignment="1">
      <alignment horizontal="center" vertical="center"/>
      <protection/>
    </xf>
    <xf numFmtId="183" fontId="4" fillId="0" borderId="66" xfId="69" applyFont="1" applyBorder="1" applyAlignment="1">
      <alignment horizontal="center" vertical="center"/>
      <protection/>
    </xf>
    <xf numFmtId="183" fontId="5" fillId="0" borderId="0" xfId="69" applyFont="1" applyAlignment="1">
      <alignment/>
      <protection/>
    </xf>
    <xf numFmtId="183" fontId="3" fillId="0" borderId="57" xfId="69" applyFont="1" applyBorder="1" applyAlignment="1">
      <alignment vertical="distributed"/>
      <protection/>
    </xf>
    <xf numFmtId="183" fontId="3" fillId="0" borderId="33" xfId="69" applyFont="1" applyBorder="1" applyAlignment="1">
      <alignment vertical="distributed"/>
      <protection/>
    </xf>
    <xf numFmtId="183" fontId="3" fillId="0" borderId="34" xfId="69" applyFont="1" applyBorder="1" applyAlignment="1">
      <alignment vertical="distributed"/>
      <protection/>
    </xf>
    <xf numFmtId="183" fontId="4" fillId="0" borderId="67" xfId="69" applyFont="1" applyBorder="1">
      <alignment/>
      <protection/>
    </xf>
    <xf numFmtId="183" fontId="4" fillId="0" borderId="27" xfId="69" applyFont="1" applyBorder="1">
      <alignment/>
      <protection/>
    </xf>
    <xf numFmtId="183" fontId="4" fillId="0" borderId="68" xfId="69" applyFont="1" applyBorder="1">
      <alignment/>
      <protection/>
    </xf>
    <xf numFmtId="183" fontId="4" fillId="0" borderId="69" xfId="69" applyFont="1" applyBorder="1">
      <alignment/>
      <protection/>
    </xf>
    <xf numFmtId="183" fontId="4" fillId="0" borderId="70" xfId="69" applyFont="1" applyBorder="1">
      <alignment/>
      <protection/>
    </xf>
    <xf numFmtId="49" fontId="8" fillId="0" borderId="24" xfId="69" applyNumberFormat="1" applyFont="1" applyBorder="1" applyAlignment="1">
      <alignment/>
      <protection/>
    </xf>
    <xf numFmtId="183" fontId="4" fillId="0" borderId="13" xfId="69" applyFont="1" applyBorder="1" applyAlignment="1">
      <alignment horizontal="right"/>
      <protection/>
    </xf>
    <xf numFmtId="38" fontId="4" fillId="0" borderId="13" xfId="52" applyFont="1" applyBorder="1" applyAlignment="1">
      <alignment/>
    </xf>
    <xf numFmtId="183" fontId="4" fillId="0" borderId="13" xfId="69" applyFont="1" applyBorder="1">
      <alignment/>
      <protection/>
    </xf>
    <xf numFmtId="183" fontId="4" fillId="0" borderId="51" xfId="69" applyFont="1" applyBorder="1">
      <alignment/>
      <protection/>
    </xf>
    <xf numFmtId="183" fontId="4" fillId="0" borderId="14" xfId="69" applyFont="1" applyBorder="1">
      <alignment/>
      <protection/>
    </xf>
    <xf numFmtId="183" fontId="0" fillId="0" borderId="17" xfId="69" applyFont="1" applyBorder="1" applyAlignment="1">
      <alignment/>
      <protection/>
    </xf>
    <xf numFmtId="49" fontId="3" fillId="0" borderId="0" xfId="65" applyNumberFormat="1" applyFont="1" applyBorder="1" applyAlignment="1">
      <alignment horizontal="center"/>
      <protection/>
    </xf>
    <xf numFmtId="49" fontId="4" fillId="0" borderId="0" xfId="65" applyNumberFormat="1" applyFont="1" applyBorder="1" applyAlignment="1">
      <alignment vertical="center"/>
      <protection/>
    </xf>
    <xf numFmtId="183" fontId="0" fillId="0" borderId="38" xfId="69" applyFont="1" applyBorder="1" applyAlignment="1">
      <alignment horizontal="right"/>
      <protection/>
    </xf>
    <xf numFmtId="183" fontId="0" fillId="0" borderId="0" xfId="66">
      <alignment/>
      <protection/>
    </xf>
    <xf numFmtId="183" fontId="0" fillId="0" borderId="0" xfId="67">
      <alignment/>
      <protection/>
    </xf>
    <xf numFmtId="49" fontId="3" fillId="0" borderId="0" xfId="67" applyNumberFormat="1" applyFont="1" applyFill="1" applyBorder="1" applyAlignment="1">
      <alignment horizontal="center"/>
      <protection/>
    </xf>
    <xf numFmtId="187" fontId="3" fillId="0" borderId="38" xfId="67" applyNumberFormat="1" applyFont="1" applyBorder="1">
      <alignment/>
      <protection/>
    </xf>
    <xf numFmtId="183" fontId="3" fillId="0" borderId="38" xfId="67" applyFont="1" applyBorder="1">
      <alignment/>
      <protection/>
    </xf>
    <xf numFmtId="187" fontId="3" fillId="0" borderId="46" xfId="67" applyNumberFormat="1" applyFont="1" applyBorder="1">
      <alignment/>
      <protection/>
    </xf>
    <xf numFmtId="183" fontId="3" fillId="0" borderId="37" xfId="67" applyFont="1" applyBorder="1">
      <alignment/>
      <protection/>
    </xf>
    <xf numFmtId="183" fontId="3" fillId="0" borderId="37" xfId="67" applyFont="1" applyBorder="1" applyAlignment="1">
      <alignment horizontal="center" shrinkToFit="1"/>
      <protection/>
    </xf>
    <xf numFmtId="187" fontId="3" fillId="0" borderId="37" xfId="67" applyNumberFormat="1" applyFont="1" applyBorder="1">
      <alignment/>
      <protection/>
    </xf>
    <xf numFmtId="183" fontId="3" fillId="0" borderId="37" xfId="67" applyFont="1" applyBorder="1" applyAlignment="1">
      <alignment horizontal="right"/>
      <protection/>
    </xf>
    <xf numFmtId="183" fontId="3" fillId="0" borderId="37" xfId="67" applyFont="1" applyBorder="1" applyAlignment="1">
      <alignment horizontal="center"/>
      <protection/>
    </xf>
    <xf numFmtId="1" fontId="3" fillId="0" borderId="0" xfId="67" applyNumberFormat="1" applyFont="1" applyBorder="1" applyAlignment="1">
      <alignment horizontal="center"/>
      <protection/>
    </xf>
    <xf numFmtId="49" fontId="3" fillId="0" borderId="13" xfId="67" applyNumberFormat="1" applyFont="1" applyBorder="1" applyAlignment="1">
      <alignment horizontal="center"/>
      <protection/>
    </xf>
    <xf numFmtId="187" fontId="3" fillId="0" borderId="17" xfId="67" applyNumberFormat="1" applyFont="1" applyBorder="1">
      <alignment/>
      <protection/>
    </xf>
    <xf numFmtId="183" fontId="3" fillId="0" borderId="19" xfId="67" applyFont="1" applyBorder="1">
      <alignment/>
      <protection/>
    </xf>
    <xf numFmtId="183" fontId="3" fillId="0" borderId="19" xfId="67" applyFont="1" applyBorder="1" applyAlignment="1">
      <alignment horizontal="center" shrinkToFit="1"/>
      <protection/>
    </xf>
    <xf numFmtId="187" fontId="3" fillId="0" borderId="0" xfId="67" applyNumberFormat="1" applyFont="1" applyBorder="1">
      <alignment/>
      <protection/>
    </xf>
    <xf numFmtId="183" fontId="3" fillId="0" borderId="19" xfId="67" applyFont="1" applyBorder="1" applyAlignment="1">
      <alignment horizontal="right"/>
      <protection/>
    </xf>
    <xf numFmtId="183" fontId="3" fillId="0" borderId="19" xfId="67" applyFont="1" applyBorder="1" applyAlignment="1">
      <alignment horizontal="center"/>
      <protection/>
    </xf>
    <xf numFmtId="187" fontId="3" fillId="0" borderId="19" xfId="67" applyNumberFormat="1" applyFont="1" applyBorder="1">
      <alignment/>
      <protection/>
    </xf>
    <xf numFmtId="183" fontId="3" fillId="0" borderId="45" xfId="67" applyFont="1" applyBorder="1" applyAlignment="1">
      <alignment horizontal="center"/>
      <protection/>
    </xf>
    <xf numFmtId="1" fontId="3" fillId="0" borderId="45" xfId="67" applyNumberFormat="1" applyFont="1" applyBorder="1" applyAlignment="1">
      <alignment horizontal="center"/>
      <protection/>
    </xf>
    <xf numFmtId="187" fontId="3" fillId="0" borderId="0" xfId="67" applyNumberFormat="1" applyFont="1" applyBorder="1" applyAlignment="1">
      <alignment horizontal="right"/>
      <protection/>
    </xf>
    <xf numFmtId="183" fontId="3" fillId="0" borderId="0" xfId="67" applyFont="1" applyBorder="1" applyAlignment="1">
      <alignment horizontal="center"/>
      <protection/>
    </xf>
    <xf numFmtId="49" fontId="3" fillId="0" borderId="12" xfId="67" applyNumberFormat="1" applyFont="1" applyBorder="1" applyAlignment="1">
      <alignment horizontal="center"/>
      <protection/>
    </xf>
    <xf numFmtId="183" fontId="8" fillId="0" borderId="23" xfId="67" applyFont="1" applyBorder="1" applyAlignment="1">
      <alignment horizontal="center" vertical="center"/>
      <protection/>
    </xf>
    <xf numFmtId="183" fontId="8" fillId="0" borderId="25" xfId="67" applyFont="1" applyBorder="1" applyAlignment="1">
      <alignment horizontal="center" vertical="center"/>
      <protection/>
    </xf>
    <xf numFmtId="183" fontId="8" fillId="0" borderId="39" xfId="67" applyFont="1" applyBorder="1" applyAlignment="1">
      <alignment horizontal="center" vertical="center"/>
      <protection/>
    </xf>
    <xf numFmtId="183" fontId="8" fillId="0" borderId="24" xfId="67" applyFont="1" applyBorder="1" applyAlignment="1">
      <alignment horizontal="center" vertical="center"/>
      <protection/>
    </xf>
    <xf numFmtId="183" fontId="8" fillId="0" borderId="38" xfId="67" applyFont="1" applyBorder="1" applyAlignment="1">
      <alignment horizontal="center" vertical="center"/>
      <protection/>
    </xf>
    <xf numFmtId="183" fontId="8" fillId="0" borderId="71" xfId="67" applyFont="1" applyBorder="1" applyAlignment="1">
      <alignment horizontal="center" vertical="center"/>
      <protection/>
    </xf>
    <xf numFmtId="183" fontId="3" fillId="0" borderId="14" xfId="67" applyFont="1" applyBorder="1" applyAlignment="1">
      <alignment vertical="center"/>
      <protection/>
    </xf>
    <xf numFmtId="183" fontId="3" fillId="0" borderId="12" xfId="67" applyFont="1" applyBorder="1" applyAlignment="1">
      <alignment vertical="center"/>
      <protection/>
    </xf>
    <xf numFmtId="183" fontId="3" fillId="0" borderId="0" xfId="67" applyFont="1" applyAlignment="1">
      <alignment horizontal="right"/>
      <protection/>
    </xf>
    <xf numFmtId="183" fontId="3" fillId="0" borderId="0" xfId="67" applyFont="1">
      <alignment/>
      <protection/>
    </xf>
    <xf numFmtId="183" fontId="2" fillId="0" borderId="0" xfId="67" applyFont="1">
      <alignment/>
      <protection/>
    </xf>
    <xf numFmtId="183" fontId="3" fillId="0" borderId="0" xfId="66" applyFont="1" applyBorder="1">
      <alignment/>
      <protection/>
    </xf>
    <xf numFmtId="183" fontId="3" fillId="0" borderId="0" xfId="66" applyFont="1" applyBorder="1" applyAlignment="1">
      <alignment horizontal="right"/>
      <protection/>
    </xf>
    <xf numFmtId="183" fontId="3" fillId="0" borderId="23" xfId="66" applyFont="1" applyBorder="1">
      <alignment/>
      <protection/>
    </xf>
    <xf numFmtId="183" fontId="3" fillId="0" borderId="14" xfId="66" applyFont="1" applyBorder="1">
      <alignment/>
      <protection/>
    </xf>
    <xf numFmtId="183" fontId="3" fillId="0" borderId="66" xfId="66" applyFont="1" applyBorder="1" applyAlignment="1">
      <alignment horizontal="right"/>
      <protection/>
    </xf>
    <xf numFmtId="183" fontId="3" fillId="0" borderId="24" xfId="66" applyFont="1" applyBorder="1" applyAlignment="1">
      <alignment horizontal="right"/>
      <protection/>
    </xf>
    <xf numFmtId="183" fontId="3" fillId="0" borderId="38" xfId="66" applyFont="1" applyBorder="1">
      <alignment/>
      <protection/>
    </xf>
    <xf numFmtId="183" fontId="3" fillId="0" borderId="24" xfId="66" applyFont="1" applyBorder="1">
      <alignment/>
      <protection/>
    </xf>
    <xf numFmtId="183" fontId="3" fillId="0" borderId="38" xfId="66" applyFont="1" applyBorder="1" applyAlignment="1">
      <alignment horizontal="right"/>
      <protection/>
    </xf>
    <xf numFmtId="183" fontId="3" fillId="0" borderId="21" xfId="66" applyFont="1" applyBorder="1">
      <alignment/>
      <protection/>
    </xf>
    <xf numFmtId="183" fontId="3" fillId="0" borderId="66" xfId="66" applyFont="1" applyBorder="1">
      <alignment/>
      <protection/>
    </xf>
    <xf numFmtId="183" fontId="3" fillId="0" borderId="14" xfId="66" applyNumberFormat="1" applyFont="1" applyBorder="1">
      <alignment/>
      <protection/>
    </xf>
    <xf numFmtId="183" fontId="3" fillId="0" borderId="17" xfId="66" applyFont="1" applyBorder="1">
      <alignment/>
      <protection/>
    </xf>
    <xf numFmtId="183" fontId="3" fillId="0" borderId="13" xfId="66" applyFont="1" applyBorder="1">
      <alignment/>
      <protection/>
    </xf>
    <xf numFmtId="183" fontId="3" fillId="0" borderId="37" xfId="66" applyFont="1" applyBorder="1" applyAlignment="1">
      <alignment horizontal="right"/>
      <protection/>
    </xf>
    <xf numFmtId="183" fontId="3" fillId="0" borderId="19" xfId="66" applyFont="1" applyBorder="1">
      <alignment/>
      <protection/>
    </xf>
    <xf numFmtId="183" fontId="3" fillId="0" borderId="20" xfId="66" applyFont="1" applyBorder="1">
      <alignment/>
      <protection/>
    </xf>
    <xf numFmtId="183" fontId="3" fillId="0" borderId="13" xfId="66" applyNumberFormat="1" applyFont="1" applyBorder="1">
      <alignment/>
      <protection/>
    </xf>
    <xf numFmtId="183" fontId="3" fillId="0" borderId="46" xfId="66" applyFont="1" applyBorder="1">
      <alignment/>
      <protection/>
    </xf>
    <xf numFmtId="183" fontId="3" fillId="0" borderId="19" xfId="66" applyFont="1" applyBorder="1" applyAlignment="1">
      <alignment horizontal="right"/>
      <protection/>
    </xf>
    <xf numFmtId="183" fontId="3" fillId="0" borderId="46" xfId="66" applyFont="1" applyBorder="1" applyAlignment="1">
      <alignment horizontal="right"/>
      <protection/>
    </xf>
    <xf numFmtId="49" fontId="3" fillId="0" borderId="13" xfId="66" applyNumberFormat="1" applyFont="1" applyBorder="1" applyAlignment="1">
      <alignment horizontal="center"/>
      <protection/>
    </xf>
    <xf numFmtId="183" fontId="4" fillId="0" borderId="58" xfId="66" applyFont="1" applyBorder="1">
      <alignment/>
      <protection/>
    </xf>
    <xf numFmtId="183" fontId="3" fillId="0" borderId="58" xfId="66" applyFont="1" applyBorder="1" applyAlignment="1">
      <alignment horizontal="center"/>
      <protection/>
    </xf>
    <xf numFmtId="183" fontId="3" fillId="0" borderId="52" xfId="66" applyFont="1" applyBorder="1">
      <alignment/>
      <protection/>
    </xf>
    <xf numFmtId="183" fontId="3" fillId="0" borderId="32" xfId="66" applyFont="1" applyBorder="1">
      <alignment/>
      <protection/>
    </xf>
    <xf numFmtId="183" fontId="3" fillId="0" borderId="40" xfId="66" applyFont="1" applyBorder="1">
      <alignment/>
      <protection/>
    </xf>
    <xf numFmtId="183" fontId="3" fillId="0" borderId="43" xfId="66" applyFont="1" applyBorder="1">
      <alignment/>
      <protection/>
    </xf>
    <xf numFmtId="183" fontId="4" fillId="0" borderId="52" xfId="66" applyFont="1" applyBorder="1">
      <alignment/>
      <protection/>
    </xf>
    <xf numFmtId="183" fontId="3" fillId="0" borderId="58" xfId="66" applyFont="1" applyBorder="1">
      <alignment/>
      <protection/>
    </xf>
    <xf numFmtId="183" fontId="4" fillId="0" borderId="13" xfId="66" applyFont="1" applyBorder="1">
      <alignment/>
      <protection/>
    </xf>
    <xf numFmtId="183" fontId="3" fillId="0" borderId="13" xfId="66" applyFont="1" applyBorder="1" applyAlignment="1">
      <alignment horizontal="center"/>
      <protection/>
    </xf>
    <xf numFmtId="183" fontId="3" fillId="0" borderId="46" xfId="66" applyFont="1" applyBorder="1" applyAlignment="1">
      <alignment horizontal="center"/>
      <protection/>
    </xf>
    <xf numFmtId="183" fontId="3" fillId="0" borderId="0" xfId="66" applyFont="1" applyBorder="1" applyAlignment="1">
      <alignment horizontal="center"/>
      <protection/>
    </xf>
    <xf numFmtId="183" fontId="3" fillId="0" borderId="19" xfId="66" applyFont="1" applyBorder="1" applyAlignment="1">
      <alignment horizontal="center"/>
      <protection/>
    </xf>
    <xf numFmtId="183" fontId="3" fillId="0" borderId="20" xfId="66" applyFont="1" applyBorder="1" applyAlignment="1">
      <alignment horizontal="center"/>
      <protection/>
    </xf>
    <xf numFmtId="183" fontId="4" fillId="0" borderId="46" xfId="66" applyFont="1" applyBorder="1">
      <alignment/>
      <protection/>
    </xf>
    <xf numFmtId="183" fontId="3" fillId="0" borderId="18" xfId="66" applyFont="1" applyBorder="1" applyAlignment="1">
      <alignment horizontal="center"/>
      <protection/>
    </xf>
    <xf numFmtId="183" fontId="4" fillId="0" borderId="12" xfId="66" applyFont="1" applyBorder="1">
      <alignment/>
      <protection/>
    </xf>
    <xf numFmtId="183" fontId="3" fillId="0" borderId="12" xfId="66" applyFont="1" applyBorder="1">
      <alignment/>
      <protection/>
    </xf>
    <xf numFmtId="183" fontId="3" fillId="0" borderId="72" xfId="66" applyFont="1" applyBorder="1" applyAlignment="1">
      <alignment vertical="distributed"/>
      <protection/>
    </xf>
    <xf numFmtId="183" fontId="3" fillId="0" borderId="12" xfId="66" applyFont="1" applyBorder="1" applyAlignment="1">
      <alignment vertical="distributed"/>
      <protection/>
    </xf>
    <xf numFmtId="183" fontId="2" fillId="0" borderId="0" xfId="66" applyFont="1">
      <alignment/>
      <protection/>
    </xf>
    <xf numFmtId="183" fontId="0" fillId="0" borderId="37" xfId="69" applyBorder="1" applyAlignment="1">
      <alignment horizontal="center"/>
      <protection/>
    </xf>
    <xf numFmtId="183" fontId="0" fillId="0" borderId="45" xfId="69" applyBorder="1" applyAlignment="1">
      <alignment horizontal="center"/>
      <protection/>
    </xf>
    <xf numFmtId="183" fontId="0" fillId="0" borderId="39" xfId="69" applyBorder="1" applyAlignment="1">
      <alignment horizontal="center"/>
      <protection/>
    </xf>
    <xf numFmtId="183" fontId="0" fillId="4" borderId="68" xfId="69" applyFill="1" applyBorder="1" applyAlignment="1">
      <alignment horizontal="center"/>
      <protection/>
    </xf>
    <xf numFmtId="183" fontId="0" fillId="4" borderId="70" xfId="69" applyFill="1" applyBorder="1" applyAlignment="1">
      <alignment horizontal="center"/>
      <protection/>
    </xf>
    <xf numFmtId="183" fontId="0" fillId="4" borderId="73" xfId="69" applyFill="1" applyBorder="1" applyAlignment="1">
      <alignment horizontal="center"/>
      <protection/>
    </xf>
    <xf numFmtId="183" fontId="0" fillId="4" borderId="74" xfId="69" applyFill="1" applyBorder="1" applyAlignment="1">
      <alignment horizontal="center"/>
      <protection/>
    </xf>
    <xf numFmtId="183" fontId="0" fillId="4" borderId="67" xfId="69" applyFill="1" applyBorder="1" applyAlignment="1">
      <alignment horizontal="center"/>
      <protection/>
    </xf>
    <xf numFmtId="183" fontId="0" fillId="0" borderId="75" xfId="69" applyBorder="1" applyAlignment="1">
      <alignment horizontal="center"/>
      <protection/>
    </xf>
    <xf numFmtId="183" fontId="0" fillId="4" borderId="76" xfId="69" applyFill="1" applyBorder="1" applyAlignment="1">
      <alignment horizontal="center"/>
      <protection/>
    </xf>
    <xf numFmtId="183" fontId="0" fillId="0" borderId="74" xfId="69" applyBorder="1" applyAlignment="1">
      <alignment horizontal="center"/>
      <protection/>
    </xf>
    <xf numFmtId="183" fontId="0" fillId="4" borderId="51" xfId="69" applyFill="1" applyBorder="1" applyAlignment="1">
      <alignment horizontal="center"/>
      <protection/>
    </xf>
    <xf numFmtId="183" fontId="0" fillId="4" borderId="69" xfId="69" applyFill="1" applyBorder="1" applyAlignment="1">
      <alignment horizontal="center"/>
      <protection/>
    </xf>
    <xf numFmtId="183" fontId="0" fillId="0" borderId="77" xfId="69" applyBorder="1" applyAlignment="1">
      <alignment horizontal="center"/>
      <protection/>
    </xf>
    <xf numFmtId="183" fontId="0" fillId="0" borderId="13" xfId="69" applyBorder="1" applyAlignment="1">
      <alignment horizontal="center"/>
      <protection/>
    </xf>
    <xf numFmtId="183" fontId="0" fillId="0" borderId="46" xfId="69" applyBorder="1" applyAlignment="1">
      <alignment horizontal="center"/>
      <protection/>
    </xf>
    <xf numFmtId="183" fontId="0" fillId="4" borderId="78" xfId="69" applyFill="1" applyBorder="1" applyAlignment="1">
      <alignment horizontal="center"/>
      <protection/>
    </xf>
    <xf numFmtId="183" fontId="0" fillId="0" borderId="51" xfId="69" applyBorder="1" applyAlignment="1">
      <alignment horizontal="center"/>
      <protection/>
    </xf>
    <xf numFmtId="183" fontId="0" fillId="0" borderId="68" xfId="69" applyBorder="1" applyAlignment="1">
      <alignment horizontal="center"/>
      <protection/>
    </xf>
    <xf numFmtId="183" fontId="0" fillId="0" borderId="78" xfId="69" applyBorder="1" applyAlignment="1">
      <alignment horizontal="center"/>
      <protection/>
    </xf>
    <xf numFmtId="183" fontId="0" fillId="4" borderId="79" xfId="69" applyFill="1" applyBorder="1" applyAlignment="1">
      <alignment horizontal="center"/>
      <protection/>
    </xf>
    <xf numFmtId="183" fontId="0" fillId="4" borderId="80" xfId="69" applyFill="1" applyBorder="1" applyAlignment="1">
      <alignment horizontal="center"/>
      <protection/>
    </xf>
    <xf numFmtId="183" fontId="0" fillId="0" borderId="37" xfId="69" applyFill="1" applyBorder="1" applyAlignment="1">
      <alignment horizontal="center"/>
      <protection/>
    </xf>
    <xf numFmtId="183" fontId="0" fillId="0" borderId="14" xfId="69" applyBorder="1" applyAlignment="1">
      <alignment horizontal="center"/>
      <protection/>
    </xf>
    <xf numFmtId="183" fontId="0" fillId="0" borderId="66" xfId="69" applyBorder="1" applyAlignment="1">
      <alignment horizontal="center"/>
      <protection/>
    </xf>
    <xf numFmtId="180" fontId="4" fillId="0" borderId="0" xfId="68" applyNumberFormat="1" applyFont="1" applyBorder="1" applyAlignment="1">
      <alignment horizontal="right"/>
      <protection/>
    </xf>
    <xf numFmtId="180" fontId="4" fillId="0" borderId="45" xfId="68" applyNumberFormat="1" applyFont="1" applyBorder="1" applyAlignment="1">
      <alignment horizontal="right"/>
      <protection/>
    </xf>
    <xf numFmtId="180" fontId="4" fillId="0" borderId="24" xfId="68" applyNumberFormat="1" applyFont="1" applyBorder="1" applyAlignment="1">
      <alignment horizontal="right"/>
      <protection/>
    </xf>
    <xf numFmtId="49" fontId="3" fillId="0" borderId="14" xfId="66" applyNumberFormat="1" applyFont="1" applyBorder="1" applyAlignment="1">
      <alignment horizontal="center"/>
      <protection/>
    </xf>
    <xf numFmtId="49" fontId="3" fillId="0" borderId="14" xfId="67" applyNumberFormat="1" applyFont="1" applyBorder="1" applyAlignment="1">
      <alignment horizontal="center"/>
      <protection/>
    </xf>
    <xf numFmtId="1" fontId="3" fillId="0" borderId="75" xfId="67" applyNumberFormat="1" applyFont="1" applyBorder="1" applyAlignment="1">
      <alignment horizontal="center"/>
      <protection/>
    </xf>
    <xf numFmtId="183" fontId="3" fillId="0" borderId="39" xfId="67" applyFont="1" applyBorder="1" applyAlignment="1">
      <alignment horizontal="center"/>
      <protection/>
    </xf>
    <xf numFmtId="183" fontId="3" fillId="0" borderId="38" xfId="67" applyFont="1" applyBorder="1" applyAlignment="1">
      <alignment horizontal="right"/>
      <protection/>
    </xf>
    <xf numFmtId="183" fontId="3" fillId="0" borderId="38" xfId="67" applyFont="1" applyBorder="1" applyAlignment="1">
      <alignment horizontal="center"/>
      <protection/>
    </xf>
    <xf numFmtId="183" fontId="3" fillId="0" borderId="38" xfId="67" applyFont="1" applyBorder="1" applyAlignment="1">
      <alignment horizontal="center" shrinkToFit="1"/>
      <protection/>
    </xf>
    <xf numFmtId="49" fontId="8" fillId="0" borderId="24" xfId="69" applyNumberFormat="1" applyFont="1" applyBorder="1" applyAlignment="1">
      <alignment horizontal="right"/>
      <protection/>
    </xf>
    <xf numFmtId="49" fontId="0" fillId="0" borderId="0" xfId="69" applyNumberFormat="1" applyBorder="1" applyAlignment="1">
      <alignment/>
      <protection/>
    </xf>
    <xf numFmtId="186" fontId="0" fillId="0" borderId="16" xfId="69" applyNumberFormat="1" applyBorder="1">
      <alignment/>
      <protection/>
    </xf>
    <xf numFmtId="186" fontId="0" fillId="0" borderId="0" xfId="69" applyNumberFormat="1" applyBorder="1">
      <alignment/>
      <protection/>
    </xf>
    <xf numFmtId="186" fontId="0" fillId="0" borderId="45" xfId="69" applyNumberFormat="1" applyBorder="1">
      <alignment/>
      <protection/>
    </xf>
    <xf numFmtId="186" fontId="0" fillId="0" borderId="17" xfId="69" applyNumberFormat="1" applyBorder="1">
      <alignment/>
      <protection/>
    </xf>
    <xf numFmtId="186" fontId="0" fillId="0" borderId="21" xfId="69" applyNumberFormat="1" applyBorder="1">
      <alignment/>
      <protection/>
    </xf>
    <xf numFmtId="186" fontId="0" fillId="0" borderId="24" xfId="69" applyNumberFormat="1" applyBorder="1">
      <alignment/>
      <protection/>
    </xf>
    <xf numFmtId="186" fontId="0" fillId="0" borderId="75" xfId="69" applyNumberFormat="1" applyBorder="1">
      <alignment/>
      <protection/>
    </xf>
    <xf numFmtId="186" fontId="0" fillId="0" borderId="23" xfId="69" applyNumberFormat="1" applyBorder="1">
      <alignment/>
      <protection/>
    </xf>
    <xf numFmtId="183" fontId="4" fillId="0" borderId="13" xfId="69" applyFont="1" applyBorder="1" applyAlignment="1">
      <alignment horizontal="center"/>
      <protection/>
    </xf>
    <xf numFmtId="183" fontId="4" fillId="0" borderId="13" xfId="69" applyFont="1" applyFill="1" applyBorder="1" applyAlignment="1">
      <alignment horizontal="center"/>
      <protection/>
    </xf>
    <xf numFmtId="183" fontId="4" fillId="0" borderId="14" xfId="69" applyFont="1" applyFill="1" applyBorder="1" applyAlignment="1">
      <alignment horizontal="center"/>
      <protection/>
    </xf>
    <xf numFmtId="183" fontId="4" fillId="0" borderId="0" xfId="69" applyFont="1" applyAlignment="1">
      <alignment horizontal="right" vertical="center"/>
      <protection/>
    </xf>
    <xf numFmtId="183" fontId="5" fillId="0" borderId="57" xfId="69" applyFont="1" applyBorder="1" applyAlignment="1">
      <alignment/>
      <protection/>
    </xf>
    <xf numFmtId="183" fontId="4" fillId="0" borderId="0" xfId="69" applyFont="1" applyAlignment="1">
      <alignment vertical="center"/>
      <protection/>
    </xf>
    <xf numFmtId="183" fontId="4" fillId="0" borderId="12" xfId="69" applyFont="1" applyBorder="1" applyAlignment="1">
      <alignment horizontal="center" vertical="distributed"/>
      <protection/>
    </xf>
    <xf numFmtId="49" fontId="8" fillId="0" borderId="57" xfId="69" applyNumberFormat="1" applyFont="1" applyBorder="1" applyAlignment="1">
      <alignment horizontal="right"/>
      <protection/>
    </xf>
    <xf numFmtId="183" fontId="0" fillId="0" borderId="43" xfId="65" applyBorder="1" applyAlignment="1">
      <alignment horizontal="center" vertical="center"/>
      <protection/>
    </xf>
    <xf numFmtId="183" fontId="0" fillId="0" borderId="31" xfId="65" applyBorder="1">
      <alignment/>
      <protection/>
    </xf>
    <xf numFmtId="183" fontId="0" fillId="0" borderId="23" xfId="65" applyFont="1" applyBorder="1" applyAlignment="1">
      <alignment horizontal="right"/>
      <protection/>
    </xf>
    <xf numFmtId="49" fontId="4" fillId="0" borderId="0" xfId="65" applyNumberFormat="1" applyFont="1" applyBorder="1" applyAlignment="1">
      <alignment horizontal="right" vertical="center"/>
      <protection/>
    </xf>
    <xf numFmtId="49" fontId="4" fillId="0" borderId="0" xfId="69" applyNumberFormat="1" applyFont="1" applyBorder="1" applyAlignment="1">
      <alignment horizontal="right"/>
      <protection/>
    </xf>
    <xf numFmtId="183" fontId="8" fillId="0" borderId="81" xfId="69" applyFont="1" applyBorder="1" applyAlignment="1">
      <alignment horizontal="center" vertical="center" wrapText="1"/>
      <protection/>
    </xf>
    <xf numFmtId="183" fontId="8" fillId="0" borderId="82" xfId="69" applyFont="1" applyBorder="1" applyAlignment="1">
      <alignment horizontal="center" vertical="center" wrapText="1"/>
      <protection/>
    </xf>
    <xf numFmtId="183" fontId="8" fillId="0" borderId="45" xfId="69" applyFont="1" applyBorder="1" applyAlignment="1">
      <alignment horizontal="center" vertical="center" wrapText="1"/>
      <protection/>
    </xf>
    <xf numFmtId="183" fontId="4" fillId="0" borderId="0" xfId="69" applyFont="1" applyBorder="1" applyAlignment="1">
      <alignment horizontal="right" vertical="center"/>
      <protection/>
    </xf>
    <xf numFmtId="183" fontId="8" fillId="0" borderId="37" xfId="69" applyFont="1" applyBorder="1" applyAlignment="1">
      <alignment vertical="distributed"/>
      <protection/>
    </xf>
    <xf numFmtId="183" fontId="8" fillId="0" borderId="0" xfId="69" applyFont="1" applyBorder="1" applyAlignment="1">
      <alignment vertical="distributed"/>
      <protection/>
    </xf>
    <xf numFmtId="183" fontId="8" fillId="0" borderId="83" xfId="69" applyFont="1" applyBorder="1" applyAlignment="1">
      <alignment vertical="distributed"/>
      <protection/>
    </xf>
    <xf numFmtId="183" fontId="8" fillId="0" borderId="84" xfId="69" applyFont="1" applyBorder="1" applyAlignment="1">
      <alignment vertical="distributed"/>
      <protection/>
    </xf>
    <xf numFmtId="193" fontId="3" fillId="0" borderId="19" xfId="69" applyNumberFormat="1" applyFont="1" applyBorder="1">
      <alignment/>
      <protection/>
    </xf>
    <xf numFmtId="193" fontId="3" fillId="0" borderId="49" xfId="69" applyNumberFormat="1" applyFont="1" applyBorder="1">
      <alignment/>
      <protection/>
    </xf>
    <xf numFmtId="193" fontId="3" fillId="0" borderId="0" xfId="69" applyNumberFormat="1" applyFont="1" applyBorder="1">
      <alignment/>
      <protection/>
    </xf>
    <xf numFmtId="193" fontId="3" fillId="0" borderId="24" xfId="69" applyNumberFormat="1" applyFont="1" applyBorder="1">
      <alignment/>
      <protection/>
    </xf>
    <xf numFmtId="183" fontId="0" fillId="4" borderId="74" xfId="69" applyFill="1" applyBorder="1" applyAlignment="1">
      <alignment horizontal="center"/>
      <protection/>
    </xf>
    <xf numFmtId="189" fontId="0" fillId="0" borderId="37" xfId="69" applyNumberFormat="1" applyFont="1" applyBorder="1" applyAlignment="1">
      <alignment horizontal="center"/>
      <protection/>
    </xf>
    <xf numFmtId="189" fontId="0" fillId="0" borderId="45" xfId="69" applyNumberFormat="1" applyBorder="1" applyAlignment="1">
      <alignment horizontal="center"/>
      <protection/>
    </xf>
    <xf numFmtId="183" fontId="0" fillId="4" borderId="73" xfId="69" applyFill="1" applyBorder="1" applyAlignment="1">
      <alignment horizontal="center"/>
      <protection/>
    </xf>
    <xf numFmtId="183" fontId="0" fillId="4" borderId="76" xfId="69" applyFill="1" applyBorder="1" applyAlignment="1">
      <alignment horizontal="center"/>
      <protection/>
    </xf>
    <xf numFmtId="183" fontId="0" fillId="0" borderId="68" xfId="69" applyFont="1" applyBorder="1" applyAlignment="1">
      <alignment horizontal="center"/>
      <protection/>
    </xf>
    <xf numFmtId="183" fontId="0" fillId="0" borderId="74" xfId="69" applyBorder="1" applyAlignment="1">
      <alignment horizontal="center"/>
      <protection/>
    </xf>
    <xf numFmtId="183" fontId="0" fillId="0" borderId="23" xfId="69" applyBorder="1" applyAlignment="1">
      <alignment horizontal="center"/>
      <protection/>
    </xf>
    <xf numFmtId="183" fontId="0" fillId="0" borderId="70" xfId="69" applyBorder="1" applyAlignment="1">
      <alignment horizontal="center"/>
      <protection/>
    </xf>
    <xf numFmtId="183" fontId="0" fillId="4" borderId="85" xfId="69" applyFill="1" applyBorder="1" applyAlignment="1">
      <alignment horizontal="center"/>
      <protection/>
    </xf>
    <xf numFmtId="183" fontId="0" fillId="0" borderId="0" xfId="69" applyFont="1" applyBorder="1" applyAlignment="1">
      <alignment horizontal="center"/>
      <protection/>
    </xf>
    <xf numFmtId="183" fontId="0" fillId="0" borderId="0" xfId="69" applyBorder="1" applyAlignment="1">
      <alignment horizontal="center"/>
      <protection/>
    </xf>
    <xf numFmtId="183" fontId="0" fillId="0" borderId="86" xfId="69" applyBorder="1" applyAlignment="1">
      <alignment horizontal="center"/>
      <protection/>
    </xf>
    <xf numFmtId="183" fontId="0" fillId="4" borderId="68" xfId="69" applyFill="1" applyBorder="1" applyAlignment="1">
      <alignment horizontal="center"/>
      <protection/>
    </xf>
    <xf numFmtId="183" fontId="0" fillId="4" borderId="70" xfId="69" applyFill="1" applyBorder="1" applyAlignment="1">
      <alignment horizontal="center"/>
      <protection/>
    </xf>
    <xf numFmtId="183" fontId="0" fillId="0" borderId="37" xfId="69" applyBorder="1" applyAlignment="1">
      <alignment horizontal="center"/>
      <protection/>
    </xf>
    <xf numFmtId="183" fontId="0" fillId="0" borderId="45" xfId="69" applyBorder="1" applyAlignment="1">
      <alignment horizontal="center"/>
      <protection/>
    </xf>
    <xf numFmtId="183" fontId="0" fillId="0" borderId="87" xfId="69" applyFont="1" applyBorder="1" applyAlignment="1">
      <alignment horizontal="center" vertical="center"/>
      <protection/>
    </xf>
    <xf numFmtId="183" fontId="0" fillId="0" borderId="88" xfId="69" applyBorder="1" applyAlignment="1">
      <alignment horizontal="center" vertical="center"/>
      <protection/>
    </xf>
    <xf numFmtId="183" fontId="0" fillId="0" borderId="43" xfId="69" applyBorder="1" applyAlignment="1">
      <alignment horizontal="center" vertical="center"/>
      <protection/>
    </xf>
    <xf numFmtId="183" fontId="0" fillId="0" borderId="60" xfId="69" applyBorder="1" applyAlignment="1">
      <alignment horizontal="center" vertical="center"/>
      <protection/>
    </xf>
    <xf numFmtId="183" fontId="0" fillId="0" borderId="17" xfId="69" applyBorder="1" applyAlignment="1">
      <alignment horizontal="center"/>
      <protection/>
    </xf>
    <xf numFmtId="183" fontId="3" fillId="0" borderId="35" xfId="69" applyFont="1" applyBorder="1" applyAlignment="1">
      <alignment horizontal="center"/>
      <protection/>
    </xf>
    <xf numFmtId="183" fontId="3" fillId="0" borderId="36" xfId="69" applyFont="1" applyBorder="1" applyAlignment="1">
      <alignment horizontal="center"/>
      <protection/>
    </xf>
    <xf numFmtId="183" fontId="0" fillId="0" borderId="37" xfId="69" applyFont="1" applyBorder="1" applyAlignment="1">
      <alignment horizontal="center"/>
      <protection/>
    </xf>
    <xf numFmtId="183" fontId="0" fillId="0" borderId="39" xfId="69" applyBorder="1" applyAlignment="1">
      <alignment horizontal="center"/>
      <protection/>
    </xf>
    <xf numFmtId="183" fontId="0" fillId="0" borderId="75" xfId="69" applyBorder="1" applyAlignment="1">
      <alignment horizontal="center"/>
      <protection/>
    </xf>
    <xf numFmtId="182" fontId="0" fillId="0" borderId="12" xfId="69" applyNumberFormat="1" applyFont="1" applyBorder="1" applyAlignment="1">
      <alignment horizontal="center" vertical="center"/>
      <protection/>
    </xf>
    <xf numFmtId="182" fontId="0" fillId="0" borderId="58" xfId="69" applyNumberFormat="1" applyFont="1" applyBorder="1" applyAlignment="1">
      <alignment horizontal="center" vertical="center"/>
      <protection/>
    </xf>
    <xf numFmtId="183" fontId="0" fillId="0" borderId="87" xfId="69" applyBorder="1" applyAlignment="1">
      <alignment horizontal="center"/>
      <protection/>
    </xf>
    <xf numFmtId="183" fontId="0" fillId="0" borderId="43" xfId="69" applyBorder="1" applyAlignment="1">
      <alignment horizontal="center"/>
      <protection/>
    </xf>
    <xf numFmtId="183" fontId="0" fillId="0" borderId="89" xfId="69" applyBorder="1" applyAlignment="1">
      <alignment horizontal="center"/>
      <protection/>
    </xf>
    <xf numFmtId="183" fontId="0" fillId="0" borderId="90" xfId="69" applyBorder="1" applyAlignment="1">
      <alignment horizontal="center"/>
      <protection/>
    </xf>
    <xf numFmtId="183" fontId="0" fillId="0" borderId="67" xfId="69" applyFont="1" applyBorder="1" applyAlignment="1">
      <alignment horizontal="center"/>
      <protection/>
    </xf>
    <xf numFmtId="183" fontId="0" fillId="0" borderId="67" xfId="69" applyBorder="1" applyAlignment="1">
      <alignment horizontal="center"/>
      <protection/>
    </xf>
    <xf numFmtId="183" fontId="0" fillId="0" borderId="24" xfId="69" applyBorder="1" applyAlignment="1">
      <alignment horizontal="center"/>
      <protection/>
    </xf>
    <xf numFmtId="183" fontId="0" fillId="0" borderId="20" xfId="69" applyBorder="1" applyAlignment="1">
      <alignment horizontal="center"/>
      <protection/>
    </xf>
    <xf numFmtId="183" fontId="0" fillId="4" borderId="91" xfId="69" applyFill="1" applyBorder="1" applyAlignment="1">
      <alignment horizontal="center"/>
      <protection/>
    </xf>
    <xf numFmtId="183" fontId="0" fillId="4" borderId="27" xfId="69" applyFill="1" applyBorder="1" applyAlignment="1">
      <alignment horizontal="center"/>
      <protection/>
    </xf>
    <xf numFmtId="183" fontId="0" fillId="0" borderId="92" xfId="69" applyBorder="1" applyAlignment="1">
      <alignment horizontal="center"/>
      <protection/>
    </xf>
    <xf numFmtId="183" fontId="0" fillId="4" borderId="67" xfId="69" applyFill="1" applyBorder="1" applyAlignment="1">
      <alignment horizontal="center"/>
      <protection/>
    </xf>
    <xf numFmtId="183" fontId="0" fillId="0" borderId="31" xfId="69" applyBorder="1" applyAlignment="1">
      <alignment horizontal="center"/>
      <protection/>
    </xf>
    <xf numFmtId="183" fontId="0" fillId="0" borderId="93" xfId="69" applyBorder="1" applyAlignment="1">
      <alignment horizontal="center"/>
      <protection/>
    </xf>
    <xf numFmtId="49" fontId="4" fillId="0" borderId="24" xfId="69" applyNumberFormat="1" applyFont="1" applyBorder="1" applyAlignment="1">
      <alignment horizontal="right"/>
      <protection/>
    </xf>
    <xf numFmtId="183" fontId="0" fillId="0" borderId="94" xfId="69" applyBorder="1" applyAlignment="1">
      <alignment horizontal="center" vertical="center"/>
      <protection/>
    </xf>
    <xf numFmtId="183" fontId="0" fillId="0" borderId="34" xfId="69" applyBorder="1" applyAlignment="1">
      <alignment horizontal="center" vertical="center"/>
      <protection/>
    </xf>
    <xf numFmtId="183" fontId="0" fillId="0" borderId="33" xfId="69" applyBorder="1" applyAlignment="1">
      <alignment horizontal="center" vertical="center"/>
      <protection/>
    </xf>
    <xf numFmtId="183" fontId="0" fillId="0" borderId="95" xfId="69" applyBorder="1" applyAlignment="1">
      <alignment horizontal="center" vertical="center"/>
      <protection/>
    </xf>
    <xf numFmtId="183" fontId="0" fillId="0" borderId="96" xfId="69" applyBorder="1" applyAlignment="1">
      <alignment horizontal="center" vertical="center"/>
      <protection/>
    </xf>
    <xf numFmtId="183" fontId="0" fillId="0" borderId="2" xfId="69" applyBorder="1" applyAlignment="1">
      <alignment horizontal="center" vertical="center"/>
      <protection/>
    </xf>
    <xf numFmtId="183" fontId="0" fillId="4" borderId="29" xfId="69" applyFill="1" applyBorder="1" applyAlignment="1">
      <alignment horizontal="center"/>
      <protection/>
    </xf>
    <xf numFmtId="183" fontId="0" fillId="0" borderId="27" xfId="69" applyFont="1" applyBorder="1" applyAlignment="1">
      <alignment horizontal="center"/>
      <protection/>
    </xf>
    <xf numFmtId="183" fontId="0" fillId="0" borderId="57" xfId="69" applyFont="1" applyBorder="1" applyAlignment="1">
      <alignment horizontal="center"/>
      <protection/>
    </xf>
    <xf numFmtId="183" fontId="0" fillId="0" borderId="88" xfId="69" applyFont="1" applyBorder="1" applyAlignment="1">
      <alignment horizontal="center"/>
      <protection/>
    </xf>
    <xf numFmtId="183" fontId="0" fillId="0" borderId="43" xfId="69" applyFont="1" applyBorder="1" applyAlignment="1">
      <alignment horizontal="center" vertical="center"/>
      <protection/>
    </xf>
    <xf numFmtId="183" fontId="0" fillId="0" borderId="12" xfId="69" applyFont="1" applyBorder="1" applyAlignment="1">
      <alignment horizontal="center" vertical="center"/>
      <protection/>
    </xf>
    <xf numFmtId="183" fontId="0" fillId="0" borderId="58" xfId="69" applyFont="1" applyBorder="1" applyAlignment="1">
      <alignment horizontal="center" vertical="center"/>
      <protection/>
    </xf>
    <xf numFmtId="183" fontId="8" fillId="0" borderId="37" xfId="69" applyFont="1" applyBorder="1" applyAlignment="1">
      <alignment horizontal="center" vertical="center" wrapText="1"/>
      <protection/>
    </xf>
    <xf numFmtId="183" fontId="8" fillId="0" borderId="17" xfId="69" applyFont="1" applyBorder="1" applyAlignment="1">
      <alignment horizontal="center" vertical="center" wrapText="1"/>
      <protection/>
    </xf>
    <xf numFmtId="183" fontId="8" fillId="0" borderId="97" xfId="69" applyFont="1" applyBorder="1" applyAlignment="1">
      <alignment horizontal="center" vertical="center" wrapText="1"/>
      <protection/>
    </xf>
    <xf numFmtId="183" fontId="8" fillId="0" borderId="98" xfId="69" applyFont="1" applyBorder="1" applyAlignment="1">
      <alignment horizontal="center" vertical="center" wrapText="1"/>
      <protection/>
    </xf>
    <xf numFmtId="183" fontId="3" fillId="0" borderId="99" xfId="69" applyFont="1" applyBorder="1" applyAlignment="1">
      <alignment horizontal="center"/>
      <protection/>
    </xf>
    <xf numFmtId="183" fontId="3" fillId="0" borderId="37" xfId="69" applyFont="1" applyBorder="1" applyAlignment="1">
      <alignment horizontal="center"/>
      <protection/>
    </xf>
    <xf numFmtId="183" fontId="3" fillId="0" borderId="17" xfId="69" applyFont="1" applyBorder="1" applyAlignment="1">
      <alignment horizontal="center"/>
      <protection/>
    </xf>
    <xf numFmtId="183" fontId="3" fillId="0" borderId="81" xfId="69" applyFont="1" applyBorder="1" applyAlignment="1">
      <alignment horizontal="center"/>
      <protection/>
    </xf>
    <xf numFmtId="183" fontId="3" fillId="0" borderId="82" xfId="69" applyFont="1" applyBorder="1" applyAlignment="1">
      <alignment horizontal="center"/>
      <protection/>
    </xf>
    <xf numFmtId="183" fontId="3" fillId="0" borderId="45" xfId="69" applyFont="1" applyBorder="1" applyAlignment="1">
      <alignment horizontal="center"/>
      <protection/>
    </xf>
    <xf numFmtId="183" fontId="3" fillId="0" borderId="100" xfId="69" applyFont="1" applyBorder="1" applyAlignment="1">
      <alignment horizontal="center"/>
      <protection/>
    </xf>
    <xf numFmtId="183" fontId="3" fillId="0" borderId="0" xfId="69" applyFont="1" applyBorder="1" applyAlignment="1">
      <alignment horizontal="center"/>
      <protection/>
    </xf>
    <xf numFmtId="183" fontId="0" fillId="0" borderId="12" xfId="69" applyFont="1" applyBorder="1" applyAlignment="1">
      <alignment horizontal="center" vertical="center" wrapText="1"/>
      <protection/>
    </xf>
    <xf numFmtId="183" fontId="0" fillId="0" borderId="13" xfId="69" applyFont="1" applyBorder="1" applyAlignment="1">
      <alignment horizontal="center" vertical="center"/>
      <protection/>
    </xf>
    <xf numFmtId="183" fontId="0" fillId="0" borderId="101" xfId="69" applyFont="1" applyBorder="1" applyAlignment="1">
      <alignment horizontal="center" vertical="center"/>
      <protection/>
    </xf>
    <xf numFmtId="183" fontId="8" fillId="0" borderId="81" xfId="69" applyFont="1" applyBorder="1" applyAlignment="1">
      <alignment horizontal="center" vertical="center" wrapText="1"/>
      <protection/>
    </xf>
    <xf numFmtId="183" fontId="8" fillId="0" borderId="45" xfId="69" applyFont="1" applyBorder="1" applyAlignment="1">
      <alignment horizontal="center" vertical="center" wrapText="1"/>
      <protection/>
    </xf>
    <xf numFmtId="183" fontId="8" fillId="0" borderId="84" xfId="69" applyFont="1" applyBorder="1" applyAlignment="1">
      <alignment horizontal="center" vertical="center" wrapText="1"/>
      <protection/>
    </xf>
    <xf numFmtId="183" fontId="8" fillId="0" borderId="0" xfId="69" applyFont="1" applyBorder="1" applyAlignment="1">
      <alignment horizontal="center" vertical="distributed"/>
      <protection/>
    </xf>
    <xf numFmtId="183" fontId="8" fillId="0" borderId="45" xfId="69" applyFont="1" applyBorder="1" applyAlignment="1">
      <alignment horizontal="center" vertical="distributed"/>
      <protection/>
    </xf>
    <xf numFmtId="183" fontId="8" fillId="0" borderId="83" xfId="69" applyFont="1" applyBorder="1" applyAlignment="1">
      <alignment horizontal="center" vertical="distributed"/>
      <protection/>
    </xf>
    <xf numFmtId="183" fontId="8" fillId="0" borderId="84" xfId="69" applyFont="1" applyBorder="1" applyAlignment="1">
      <alignment horizontal="center" vertical="distributed"/>
      <protection/>
    </xf>
    <xf numFmtId="183" fontId="8" fillId="0" borderId="81" xfId="69" applyFont="1" applyBorder="1" applyAlignment="1">
      <alignment horizontal="center" vertical="distributed"/>
      <protection/>
    </xf>
    <xf numFmtId="183" fontId="8" fillId="0" borderId="99" xfId="69" applyFont="1" applyBorder="1" applyAlignment="1">
      <alignment horizontal="center" vertical="distributed"/>
      <protection/>
    </xf>
    <xf numFmtId="183" fontId="8" fillId="0" borderId="2" xfId="69" applyFont="1" applyBorder="1" applyAlignment="1">
      <alignment horizontal="center" vertical="distributed"/>
      <protection/>
    </xf>
    <xf numFmtId="183" fontId="8" fillId="0" borderId="96" xfId="69" applyFont="1" applyBorder="1" applyAlignment="1">
      <alignment horizontal="center" vertical="distributed"/>
      <protection/>
    </xf>
    <xf numFmtId="183" fontId="8" fillId="0" borderId="16" xfId="69" applyFont="1" applyBorder="1" applyAlignment="1">
      <alignment horizontal="center" vertical="center" wrapText="1"/>
      <protection/>
    </xf>
    <xf numFmtId="183" fontId="8" fillId="0" borderId="42" xfId="69" applyFont="1" applyBorder="1" applyAlignment="1">
      <alignment horizontal="center" vertical="center" wrapText="1"/>
      <protection/>
    </xf>
    <xf numFmtId="183" fontId="8" fillId="0" borderId="19" xfId="69" applyFont="1" applyBorder="1" applyAlignment="1">
      <alignment horizontal="center" vertical="center" wrapText="1"/>
      <protection/>
    </xf>
    <xf numFmtId="183" fontId="8" fillId="0" borderId="40" xfId="69" applyFont="1" applyBorder="1" applyAlignment="1">
      <alignment horizontal="center" vertical="center" wrapText="1"/>
      <protection/>
    </xf>
    <xf numFmtId="183" fontId="3" fillId="0" borderId="24" xfId="69" applyFont="1" applyBorder="1" applyAlignment="1">
      <alignment horizontal="center"/>
      <protection/>
    </xf>
    <xf numFmtId="183" fontId="3" fillId="0" borderId="75" xfId="69" applyFont="1" applyBorder="1" applyAlignment="1">
      <alignment horizontal="center"/>
      <protection/>
    </xf>
    <xf numFmtId="183" fontId="3" fillId="0" borderId="39" xfId="69" applyFont="1" applyBorder="1" applyAlignment="1">
      <alignment horizontal="center"/>
      <protection/>
    </xf>
    <xf numFmtId="183" fontId="3" fillId="0" borderId="23" xfId="69" applyFont="1" applyBorder="1" applyAlignment="1">
      <alignment horizontal="center"/>
      <protection/>
    </xf>
    <xf numFmtId="183" fontId="8" fillId="0" borderId="87" xfId="69" applyFont="1" applyBorder="1" applyAlignment="1">
      <alignment horizontal="center"/>
      <protection/>
    </xf>
    <xf numFmtId="183" fontId="8" fillId="0" borderId="57" xfId="69" applyFont="1" applyBorder="1" applyAlignment="1">
      <alignment horizontal="center"/>
      <protection/>
    </xf>
    <xf numFmtId="183" fontId="8" fillId="0" borderId="88" xfId="69" applyFont="1" applyBorder="1" applyAlignment="1">
      <alignment horizontal="center"/>
      <protection/>
    </xf>
    <xf numFmtId="49" fontId="3" fillId="0" borderId="20" xfId="69" applyNumberFormat="1" applyFont="1" applyBorder="1" applyAlignment="1">
      <alignment horizontal="center" vertical="center"/>
      <protection/>
    </xf>
    <xf numFmtId="49" fontId="3" fillId="0" borderId="31" xfId="69" applyNumberFormat="1" applyFont="1" applyBorder="1" applyAlignment="1">
      <alignment horizontal="center" vertical="center"/>
      <protection/>
    </xf>
    <xf numFmtId="183" fontId="4" fillId="0" borderId="12" xfId="69" applyFont="1" applyBorder="1" applyAlignment="1">
      <alignment horizontal="center" vertical="center"/>
      <protection/>
    </xf>
    <xf numFmtId="183" fontId="4" fillId="0" borderId="13" xfId="69" applyFont="1" applyBorder="1" applyAlignment="1">
      <alignment horizontal="center" vertical="center"/>
      <protection/>
    </xf>
    <xf numFmtId="183" fontId="4" fillId="0" borderId="58" xfId="69" applyFont="1" applyBorder="1" applyAlignment="1">
      <alignment horizontal="center" vertical="center"/>
      <protection/>
    </xf>
    <xf numFmtId="183" fontId="3" fillId="0" borderId="102" xfId="69" applyFont="1" applyBorder="1" applyAlignment="1">
      <alignment horizontal="center"/>
      <protection/>
    </xf>
    <xf numFmtId="183" fontId="3" fillId="0" borderId="103" xfId="69" applyFont="1" applyBorder="1" applyAlignment="1">
      <alignment horizontal="center"/>
      <protection/>
    </xf>
    <xf numFmtId="183" fontId="3" fillId="0" borderId="104" xfId="69" applyFont="1" applyBorder="1" applyAlignment="1">
      <alignment horizontal="center"/>
      <protection/>
    </xf>
    <xf numFmtId="183" fontId="3" fillId="0" borderId="105" xfId="69" applyFont="1" applyBorder="1" applyAlignment="1">
      <alignment horizontal="center"/>
      <protection/>
    </xf>
    <xf numFmtId="183" fontId="3" fillId="0" borderId="19" xfId="69" applyFont="1" applyBorder="1" applyAlignment="1">
      <alignment horizontal="center"/>
      <protection/>
    </xf>
    <xf numFmtId="183" fontId="3" fillId="0" borderId="106" xfId="69" applyFont="1" applyBorder="1" applyAlignment="1">
      <alignment horizontal="center"/>
      <protection/>
    </xf>
    <xf numFmtId="183" fontId="3" fillId="0" borderId="38" xfId="69" applyFont="1" applyBorder="1" applyAlignment="1">
      <alignment horizontal="center"/>
      <protection/>
    </xf>
    <xf numFmtId="183" fontId="3" fillId="0" borderId="107" xfId="69" applyFont="1" applyBorder="1" applyAlignment="1">
      <alignment horizontal="center"/>
      <protection/>
    </xf>
    <xf numFmtId="49" fontId="8" fillId="0" borderId="57" xfId="69" applyNumberFormat="1" applyFont="1" applyBorder="1" applyAlignment="1">
      <alignment horizontal="right" vertical="center"/>
      <protection/>
    </xf>
    <xf numFmtId="183" fontId="4" fillId="0" borderId="45" xfId="69" applyFont="1" applyFill="1" applyBorder="1" applyAlignment="1">
      <alignment horizontal="center" vertical="center"/>
      <protection/>
    </xf>
    <xf numFmtId="183" fontId="4" fillId="0" borderId="45" xfId="69" applyFont="1" applyFill="1" applyBorder="1" applyAlignment="1">
      <alignment vertical="center"/>
      <protection/>
    </xf>
    <xf numFmtId="183" fontId="4" fillId="0" borderId="108" xfId="69" applyFont="1" applyFill="1" applyBorder="1" applyAlignment="1">
      <alignment vertical="center"/>
      <protection/>
    </xf>
    <xf numFmtId="183" fontId="4" fillId="0" borderId="19" xfId="69" applyFont="1" applyFill="1" applyBorder="1" applyAlignment="1">
      <alignment horizontal="center" vertical="center"/>
      <protection/>
    </xf>
    <xf numFmtId="183" fontId="4" fillId="0" borderId="19" xfId="69" applyFont="1" applyFill="1" applyBorder="1" applyAlignment="1">
      <alignment vertical="center"/>
      <protection/>
    </xf>
    <xf numFmtId="183" fontId="4" fillId="0" borderId="40" xfId="69" applyFont="1" applyFill="1" applyBorder="1" applyAlignment="1">
      <alignment vertical="center"/>
      <protection/>
    </xf>
    <xf numFmtId="183" fontId="4" fillId="0" borderId="42" xfId="69" applyFont="1" applyBorder="1" applyAlignment="1">
      <alignment horizontal="center" vertical="center"/>
      <protection/>
    </xf>
    <xf numFmtId="183" fontId="4" fillId="0" borderId="40" xfId="69" applyFont="1" applyBorder="1" applyAlignment="1">
      <alignment vertical="center"/>
      <protection/>
    </xf>
    <xf numFmtId="183" fontId="4" fillId="0" borderId="97" xfId="69" applyFont="1" applyBorder="1" applyAlignment="1">
      <alignment horizontal="center" vertical="distributed"/>
      <protection/>
    </xf>
    <xf numFmtId="183" fontId="4" fillId="0" borderId="83" xfId="69" applyFont="1" applyBorder="1" applyAlignment="1">
      <alignment horizontal="center" vertical="distributed"/>
      <protection/>
    </xf>
    <xf numFmtId="183" fontId="4" fillId="0" borderId="98" xfId="69" applyFont="1" applyBorder="1" applyAlignment="1">
      <alignment horizontal="center" vertical="distributed"/>
      <protection/>
    </xf>
    <xf numFmtId="183" fontId="4" fillId="0" borderId="81" xfId="69" applyFont="1" applyBorder="1" applyAlignment="1">
      <alignment horizontal="center" vertical="distributed"/>
      <protection/>
    </xf>
    <xf numFmtId="183" fontId="4" fillId="0" borderId="100" xfId="69" applyFont="1" applyBorder="1" applyAlignment="1">
      <alignment horizontal="center" vertical="distributed"/>
      <protection/>
    </xf>
    <xf numFmtId="49" fontId="8" fillId="0" borderId="24" xfId="69" applyNumberFormat="1" applyFont="1" applyBorder="1" applyAlignment="1">
      <alignment horizontal="right"/>
      <protection/>
    </xf>
    <xf numFmtId="183" fontId="4" fillId="0" borderId="46" xfId="69" applyFont="1" applyFill="1" applyBorder="1" applyAlignment="1">
      <alignment horizontal="center" vertical="center" wrapText="1"/>
      <protection/>
    </xf>
    <xf numFmtId="183" fontId="4" fillId="0" borderId="52" xfId="69" applyFont="1" applyFill="1" applyBorder="1" applyAlignment="1">
      <alignment horizontal="center" vertical="center" wrapText="1"/>
      <protection/>
    </xf>
    <xf numFmtId="183" fontId="4" fillId="0" borderId="45" xfId="69" applyFont="1" applyBorder="1" applyAlignment="1">
      <alignment horizontal="center" vertical="center"/>
      <protection/>
    </xf>
    <xf numFmtId="183" fontId="4" fillId="0" borderId="45" xfId="69" applyFont="1" applyBorder="1" applyAlignment="1">
      <alignment vertical="center"/>
      <protection/>
    </xf>
    <xf numFmtId="183" fontId="4" fillId="0" borderId="108" xfId="69" applyFont="1" applyBorder="1" applyAlignment="1">
      <alignment vertical="center"/>
      <protection/>
    </xf>
    <xf numFmtId="183" fontId="4" fillId="0" borderId="33" xfId="69" applyFont="1" applyFill="1" applyBorder="1" applyAlignment="1">
      <alignment horizontal="center" vertical="distributed"/>
      <protection/>
    </xf>
    <xf numFmtId="183" fontId="4" fillId="0" borderId="34" xfId="69" applyFont="1" applyFill="1" applyBorder="1" applyAlignment="1">
      <alignment horizontal="center" vertical="distributed"/>
      <protection/>
    </xf>
    <xf numFmtId="183" fontId="4" fillId="0" borderId="33" xfId="69" applyFont="1" applyBorder="1" applyAlignment="1">
      <alignment horizontal="center" vertical="distributed"/>
      <protection/>
    </xf>
    <xf numFmtId="183" fontId="4" fillId="0" borderId="34" xfId="69" applyFont="1" applyBorder="1" applyAlignment="1">
      <alignment horizontal="center" vertical="distributed"/>
      <protection/>
    </xf>
    <xf numFmtId="183" fontId="9" fillId="0" borderId="42" xfId="69" applyFont="1" applyBorder="1" applyAlignment="1">
      <alignment horizontal="distributed" vertical="distributed" wrapText="1"/>
      <protection/>
    </xf>
    <xf numFmtId="183" fontId="9" fillId="0" borderId="38" xfId="69" applyFont="1" applyBorder="1" applyAlignment="1">
      <alignment horizontal="distributed" vertical="distributed"/>
      <protection/>
    </xf>
    <xf numFmtId="183" fontId="9" fillId="0" borderId="44" xfId="69" applyFont="1" applyBorder="1" applyAlignment="1">
      <alignment horizontal="center" vertical="center" wrapText="1"/>
      <protection/>
    </xf>
    <xf numFmtId="183" fontId="9" fillId="0" borderId="66" xfId="69" applyFont="1" applyBorder="1" applyAlignment="1">
      <alignment horizontal="center" vertical="center" wrapText="1"/>
      <protection/>
    </xf>
    <xf numFmtId="183" fontId="4" fillId="0" borderId="12" xfId="69" applyFont="1" applyBorder="1" applyAlignment="1">
      <alignment horizontal="center" vertical="center" wrapText="1"/>
      <protection/>
    </xf>
    <xf numFmtId="183" fontId="4" fillId="0" borderId="14" xfId="69" applyFont="1" applyBorder="1" applyAlignment="1">
      <alignment horizontal="center" vertical="center"/>
      <protection/>
    </xf>
    <xf numFmtId="183" fontId="9" fillId="0" borderId="16" xfId="69" applyFont="1" applyBorder="1" applyAlignment="1">
      <alignment horizontal="distributed" vertical="distributed"/>
      <protection/>
    </xf>
    <xf numFmtId="183" fontId="9" fillId="0" borderId="21" xfId="69" applyFont="1" applyBorder="1" applyAlignment="1">
      <alignment horizontal="distributed" vertical="distributed"/>
      <protection/>
    </xf>
    <xf numFmtId="183" fontId="4" fillId="0" borderId="87" xfId="69" applyFont="1" applyBorder="1" applyAlignment="1">
      <alignment horizontal="center" vertical="distributed"/>
      <protection/>
    </xf>
    <xf numFmtId="183" fontId="4" fillId="0" borderId="57" xfId="69" applyFont="1" applyBorder="1" applyAlignment="1">
      <alignment horizontal="center" vertical="distributed"/>
      <protection/>
    </xf>
    <xf numFmtId="183" fontId="4" fillId="0" borderId="88" xfId="69" applyFont="1" applyBorder="1" applyAlignment="1">
      <alignment horizontal="center" vertical="distributed"/>
      <protection/>
    </xf>
    <xf numFmtId="183" fontId="9" fillId="0" borderId="13" xfId="69" applyFont="1" applyBorder="1" applyAlignment="1">
      <alignment horizontal="distributed" vertical="distributed"/>
      <protection/>
    </xf>
    <xf numFmtId="183" fontId="9" fillId="0" borderId="14" xfId="69" applyFont="1" applyBorder="1" applyAlignment="1">
      <alignment horizontal="distributed" vertical="distributed"/>
      <protection/>
    </xf>
    <xf numFmtId="183" fontId="3" fillId="0" borderId="12" xfId="69" applyFont="1" applyBorder="1" applyAlignment="1">
      <alignment horizontal="center" vertical="center"/>
      <protection/>
    </xf>
    <xf numFmtId="183" fontId="0" fillId="0" borderId="13" xfId="69" applyBorder="1" applyAlignment="1">
      <alignment horizontal="center" vertical="center"/>
      <protection/>
    </xf>
    <xf numFmtId="183" fontId="0" fillId="0" borderId="14" xfId="69" applyBorder="1" applyAlignment="1">
      <alignment horizontal="center" vertical="center"/>
      <protection/>
    </xf>
    <xf numFmtId="183" fontId="9" fillId="0" borderId="42" xfId="69" applyFont="1" applyBorder="1" applyAlignment="1">
      <alignment horizontal="distributed" vertical="distributed"/>
      <protection/>
    </xf>
    <xf numFmtId="183" fontId="3" fillId="0" borderId="45" xfId="69" applyFont="1" applyBorder="1" applyAlignment="1">
      <alignment horizontal="distributed" vertical="distributed"/>
      <protection/>
    </xf>
    <xf numFmtId="183" fontId="0" fillId="0" borderId="75" xfId="69" applyBorder="1" applyAlignment="1">
      <alignment horizontal="distributed" vertical="distributed"/>
      <protection/>
    </xf>
    <xf numFmtId="183" fontId="0" fillId="0" borderId="12" xfId="65" applyBorder="1" applyAlignment="1">
      <alignment horizontal="center" vertical="center"/>
      <protection/>
    </xf>
    <xf numFmtId="183" fontId="0" fillId="0" borderId="58" xfId="65" applyBorder="1" applyAlignment="1">
      <alignment vertical="center"/>
      <protection/>
    </xf>
    <xf numFmtId="183" fontId="0" fillId="0" borderId="109" xfId="65" applyBorder="1" applyAlignment="1">
      <alignment horizontal="distributed" vertical="distributed"/>
      <protection/>
    </xf>
    <xf numFmtId="183" fontId="0" fillId="0" borderId="1" xfId="65" applyBorder="1" applyAlignment="1">
      <alignment horizontal="distributed" vertical="distributed"/>
      <protection/>
    </xf>
    <xf numFmtId="183" fontId="0" fillId="0" borderId="72" xfId="65" applyBorder="1" applyAlignment="1">
      <alignment horizontal="distributed" vertical="distributed"/>
      <protection/>
    </xf>
    <xf numFmtId="183" fontId="3" fillId="0" borderId="12" xfId="66" applyFont="1" applyBorder="1" applyAlignment="1">
      <alignment horizontal="center" vertical="distributed"/>
      <protection/>
    </xf>
    <xf numFmtId="183" fontId="3" fillId="0" borderId="13" xfId="66" applyFont="1" applyBorder="1" applyAlignment="1">
      <alignment horizontal="center" vertical="distributed"/>
      <protection/>
    </xf>
    <xf numFmtId="183" fontId="8" fillId="0" borderId="110" xfId="67" applyFont="1" applyBorder="1" applyAlignment="1">
      <alignment horizontal="center" vertical="center"/>
      <protection/>
    </xf>
    <xf numFmtId="183" fontId="8" fillId="0" borderId="21" xfId="67" applyFont="1" applyBorder="1" applyAlignment="1">
      <alignment horizontal="center" vertical="center"/>
      <protection/>
    </xf>
    <xf numFmtId="183" fontId="4" fillId="0" borderId="33" xfId="67" applyFont="1" applyBorder="1" applyAlignment="1">
      <alignment horizontal="center" vertical="center"/>
      <protection/>
    </xf>
    <xf numFmtId="183" fontId="4" fillId="0" borderId="111" xfId="67" applyFont="1" applyBorder="1" applyAlignment="1">
      <alignment horizontal="center" vertical="center"/>
      <protection/>
    </xf>
    <xf numFmtId="183" fontId="4" fillId="0" borderId="112" xfId="67" applyFont="1" applyBorder="1" applyAlignment="1">
      <alignment horizontal="center" vertical="center"/>
      <protection/>
    </xf>
    <xf numFmtId="183" fontId="3" fillId="0" borderId="109" xfId="66" applyFont="1" applyBorder="1" applyAlignment="1">
      <alignment horizontal="center" vertical="distributed"/>
      <protection/>
    </xf>
    <xf numFmtId="183" fontId="3" fillId="0" borderId="1" xfId="66" applyFont="1" applyBorder="1" applyAlignment="1">
      <alignment horizontal="center" vertical="distributed"/>
      <protection/>
    </xf>
    <xf numFmtId="183" fontId="3" fillId="0" borderId="110" xfId="66" applyFont="1" applyBorder="1" applyAlignment="1">
      <alignment horizontal="center"/>
      <protection/>
    </xf>
    <xf numFmtId="183" fontId="3" fillId="0" borderId="16" xfId="66" applyFont="1" applyBorder="1" applyAlignment="1">
      <alignment horizontal="center"/>
      <protection/>
    </xf>
    <xf numFmtId="183" fontId="3" fillId="0" borderId="18" xfId="66" applyFont="1" applyBorder="1" applyAlignment="1">
      <alignment horizontal="center" vertical="center"/>
      <protection/>
    </xf>
    <xf numFmtId="183" fontId="3" fillId="0" borderId="19" xfId="66" applyFont="1" applyBorder="1" applyAlignment="1">
      <alignment horizontal="center" vertical="center"/>
      <protection/>
    </xf>
    <xf numFmtId="183" fontId="3" fillId="0" borderId="40" xfId="66" applyFont="1" applyBorder="1" applyAlignment="1">
      <alignment horizontal="center" vertical="center"/>
      <protection/>
    </xf>
    <xf numFmtId="183" fontId="3" fillId="0" borderId="72" xfId="66" applyFont="1" applyBorder="1" applyAlignment="1">
      <alignment horizontal="center" vertical="distributed"/>
      <protection/>
    </xf>
    <xf numFmtId="183" fontId="3" fillId="0" borderId="0" xfId="67" applyFont="1" applyAlignment="1">
      <alignment shrinkToFit="1"/>
      <protection/>
    </xf>
    <xf numFmtId="183" fontId="4" fillId="0" borderId="34" xfId="67" applyFont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２２林野面積" xfId="65"/>
    <cellStyle name="標準_２４農業粗生産額 2" xfId="66"/>
    <cellStyle name="標準_２５個別農産物粗生産額順位表 2" xfId="67"/>
    <cellStyle name="標準_一覧表様式40100" xfId="68"/>
    <cellStyle name="標準_産業・経済17～25　(1)農林業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55"/>
          <c:w val="0.92725"/>
          <c:h val="0.9245"/>
        </c:manualLayout>
      </c:layout>
      <c:barChart>
        <c:barDir val="col"/>
        <c:grouping val="clustered"/>
        <c:varyColors val="0"/>
        <c:ser>
          <c:idx val="1"/>
          <c:order val="0"/>
          <c:tx>
            <c:v>農家人口</c:v>
          </c:tx>
          <c:spPr>
            <a:gradFill rotWithShape="1">
              <a:gsLst>
                <a:gs pos="0">
                  <a:srgbClr val="000000"/>
                </a:gs>
                <a:gs pos="50000">
                  <a:srgbClr val="FFFFFF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グラフ!$A$4:$A$11</c:f>
              <c:strCache>
                <c:ptCount val="8"/>
                <c:pt idx="0">
                  <c:v>昭和45年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平成2年</c:v>
                </c:pt>
                <c:pt idx="5">
                  <c:v>7</c:v>
                </c:pt>
                <c:pt idx="6">
                  <c:v>12</c:v>
                </c:pt>
                <c:pt idx="7">
                  <c:v>17</c:v>
                </c:pt>
              </c:strCache>
            </c:strRef>
          </c:cat>
          <c:val>
            <c:numRef>
              <c:f>グラフ!$B$4:$B$11</c:f>
              <c:numCache>
                <c:ptCount val="8"/>
                <c:pt idx="0">
                  <c:v>22839</c:v>
                </c:pt>
                <c:pt idx="1">
                  <c:v>20613</c:v>
                </c:pt>
                <c:pt idx="2">
                  <c:v>19518</c:v>
                </c:pt>
                <c:pt idx="3">
                  <c:v>18394</c:v>
                </c:pt>
                <c:pt idx="4">
                  <c:v>16458</c:v>
                </c:pt>
                <c:pt idx="5">
                  <c:v>14541</c:v>
                </c:pt>
                <c:pt idx="6">
                  <c:v>13300</c:v>
                </c:pt>
                <c:pt idx="7">
                  <c:v>11353</c:v>
                </c:pt>
              </c:numCache>
            </c:numRef>
          </c:val>
        </c:ser>
        <c:gapWidth val="160"/>
        <c:axId val="1945252"/>
        <c:axId val="17507269"/>
      </c:barChart>
      <c:lineChart>
        <c:grouping val="standard"/>
        <c:varyColors val="0"/>
        <c:ser>
          <c:idx val="0"/>
          <c:order val="1"/>
          <c:tx>
            <c:v>耕地面積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グラフ!$C$4:$C$11</c:f>
              <c:numCache>
                <c:ptCount val="8"/>
                <c:pt idx="0">
                  <c:v>4046</c:v>
                </c:pt>
                <c:pt idx="1">
                  <c:v>3531</c:v>
                </c:pt>
                <c:pt idx="2">
                  <c:v>3429</c:v>
                </c:pt>
                <c:pt idx="3">
                  <c:v>3146</c:v>
                </c:pt>
                <c:pt idx="4">
                  <c:v>2873.25</c:v>
                </c:pt>
                <c:pt idx="5">
                  <c:v>2677.4</c:v>
                </c:pt>
                <c:pt idx="6">
                  <c:v>2206</c:v>
                </c:pt>
                <c:pt idx="7">
                  <c:v>2044</c:v>
                </c:pt>
              </c:numCache>
            </c:numRef>
          </c:val>
          <c:smooth val="0"/>
        </c:ser>
        <c:axId val="23347694"/>
        <c:axId val="8802655"/>
      </c:lineChart>
      <c:catAx>
        <c:axId val="1945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07269"/>
        <c:crosses val="autoZero"/>
        <c:auto val="0"/>
        <c:lblOffset val="100"/>
        <c:tickLblSkip val="1"/>
        <c:noMultiLvlLbl val="0"/>
      </c:catAx>
      <c:valAx>
        <c:axId val="175072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5252"/>
        <c:crossesAt val="1"/>
        <c:crossBetween val="between"/>
        <c:dispUnits/>
      </c:valAx>
      <c:catAx>
        <c:axId val="23347694"/>
        <c:scaling>
          <c:orientation val="minMax"/>
        </c:scaling>
        <c:axPos val="b"/>
        <c:delete val="1"/>
        <c:majorTickMark val="out"/>
        <c:minorTickMark val="none"/>
        <c:tickLblPos val="nextTo"/>
        <c:crossAx val="8802655"/>
        <c:crosses val="autoZero"/>
        <c:auto val="0"/>
        <c:lblOffset val="100"/>
        <c:tickLblSkip val="1"/>
        <c:noMultiLvlLbl val="0"/>
      </c:catAx>
      <c:valAx>
        <c:axId val="88026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47694"/>
        <c:crosses val="max"/>
        <c:crossBetween val="between"/>
        <c:dispUnits/>
        <c:majorUnit val="1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325"/>
          <c:y val="0.1965"/>
          <c:w val="0.2245"/>
          <c:h val="0.1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35"/>
          <c:h val="0.95775"/>
        </c:manualLayout>
      </c:layout>
      <c:barChart>
        <c:barDir val="col"/>
        <c:grouping val="clustered"/>
        <c:varyColors val="0"/>
        <c:ser>
          <c:idx val="0"/>
          <c:order val="0"/>
          <c:tx>
            <c:v>農家人口</c:v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グラフ!$A$18:$A$26</c:f>
              <c:strCache>
                <c:ptCount val="9"/>
                <c:pt idx="0">
                  <c:v>飯山</c:v>
                </c:pt>
                <c:pt idx="1">
                  <c:v>秋津</c:v>
                </c:pt>
                <c:pt idx="2">
                  <c:v>木島</c:v>
                </c:pt>
                <c:pt idx="3">
                  <c:v>瑞穂</c:v>
                </c:pt>
                <c:pt idx="4">
                  <c:v>柳原</c:v>
                </c:pt>
                <c:pt idx="5">
                  <c:v>外様</c:v>
                </c:pt>
                <c:pt idx="6">
                  <c:v>常盤</c:v>
                </c:pt>
                <c:pt idx="7">
                  <c:v>太田</c:v>
                </c:pt>
                <c:pt idx="8">
                  <c:v>岡山</c:v>
                </c:pt>
              </c:strCache>
            </c:strRef>
          </c:cat>
          <c:val>
            <c:numRef>
              <c:f>グラフ!$B$18:$B$26</c:f>
              <c:numCache>
                <c:ptCount val="9"/>
                <c:pt idx="0">
                  <c:v>529</c:v>
                </c:pt>
                <c:pt idx="1">
                  <c:v>1279</c:v>
                </c:pt>
                <c:pt idx="2">
                  <c:v>1658</c:v>
                </c:pt>
                <c:pt idx="3">
                  <c:v>1530</c:v>
                </c:pt>
                <c:pt idx="4">
                  <c:v>1186</c:v>
                </c:pt>
                <c:pt idx="5">
                  <c:v>845</c:v>
                </c:pt>
                <c:pt idx="6">
                  <c:v>1960</c:v>
                </c:pt>
                <c:pt idx="7">
                  <c:v>1536</c:v>
                </c:pt>
                <c:pt idx="8">
                  <c:v>830</c:v>
                </c:pt>
              </c:numCache>
            </c:numRef>
          </c:val>
        </c:ser>
        <c:gapWidth val="80"/>
        <c:axId val="12115032"/>
        <c:axId val="41926425"/>
      </c:barChart>
      <c:catAx>
        <c:axId val="121150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26425"/>
        <c:crosses val="autoZero"/>
        <c:auto val="1"/>
        <c:lblOffset val="100"/>
        <c:tickLblSkip val="1"/>
        <c:noMultiLvlLbl val="0"/>
      </c:catAx>
      <c:valAx>
        <c:axId val="41926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150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315"/>
          <c:w val="0.9025"/>
          <c:h val="0.9685"/>
        </c:manualLayout>
      </c:layout>
      <c:lineChart>
        <c:grouping val="standard"/>
        <c:varyColors val="0"/>
        <c:ser>
          <c:idx val="0"/>
          <c:order val="0"/>
          <c:tx>
            <c:v>田</c:v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グラフ!$A$40:$A$48</c:f>
              <c:strCache>
                <c:ptCount val="9"/>
                <c:pt idx="0">
                  <c:v>昭和40年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平成2年</c:v>
                </c:pt>
                <c:pt idx="6">
                  <c:v>7</c:v>
                </c:pt>
                <c:pt idx="7">
                  <c:v>12</c:v>
                </c:pt>
                <c:pt idx="8">
                  <c:v>17</c:v>
                </c:pt>
              </c:strCache>
            </c:strRef>
          </c:cat>
          <c:val>
            <c:numRef>
              <c:f>グラフ!$B$40:$B$48</c:f>
              <c:numCache>
                <c:ptCount val="9"/>
                <c:pt idx="0">
                  <c:v>2486</c:v>
                </c:pt>
                <c:pt idx="1">
                  <c:v>2472</c:v>
                </c:pt>
                <c:pt idx="2">
                  <c:v>2201</c:v>
                </c:pt>
                <c:pt idx="3">
                  <c:v>2149</c:v>
                </c:pt>
                <c:pt idx="4">
                  <c:v>1964</c:v>
                </c:pt>
                <c:pt idx="5">
                  <c:v>1770</c:v>
                </c:pt>
                <c:pt idx="6">
                  <c:v>1621</c:v>
                </c:pt>
                <c:pt idx="7">
                  <c:v>1371</c:v>
                </c:pt>
                <c:pt idx="8">
                  <c:v>1298</c:v>
                </c:pt>
              </c:numCache>
            </c:numRef>
          </c:val>
          <c:smooth val="0"/>
        </c:ser>
        <c:ser>
          <c:idx val="1"/>
          <c:order val="1"/>
          <c:tx>
            <c:v>畑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グラフ!$A$40:$A$48</c:f>
              <c:strCache>
                <c:ptCount val="9"/>
                <c:pt idx="0">
                  <c:v>昭和40年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平成2年</c:v>
                </c:pt>
                <c:pt idx="6">
                  <c:v>7</c:v>
                </c:pt>
                <c:pt idx="7">
                  <c:v>12</c:v>
                </c:pt>
                <c:pt idx="8">
                  <c:v>17</c:v>
                </c:pt>
              </c:strCache>
            </c:strRef>
          </c:cat>
          <c:val>
            <c:numRef>
              <c:f>グラフ!$C$40:$C$48</c:f>
              <c:numCache>
                <c:ptCount val="9"/>
                <c:pt idx="0">
                  <c:v>1373</c:v>
                </c:pt>
                <c:pt idx="1">
                  <c:v>1239</c:v>
                </c:pt>
                <c:pt idx="2">
                  <c:v>1127</c:v>
                </c:pt>
                <c:pt idx="3">
                  <c:v>1145</c:v>
                </c:pt>
                <c:pt idx="4">
                  <c:v>1115</c:v>
                </c:pt>
                <c:pt idx="5">
                  <c:v>1050</c:v>
                </c:pt>
                <c:pt idx="6">
                  <c:v>1024</c:v>
                </c:pt>
                <c:pt idx="7">
                  <c:v>808</c:v>
                </c:pt>
                <c:pt idx="8">
                  <c:v>726</c:v>
                </c:pt>
              </c:numCache>
            </c:numRef>
          </c:val>
          <c:smooth val="0"/>
        </c:ser>
        <c:ser>
          <c:idx val="2"/>
          <c:order val="2"/>
          <c:tx>
            <c:v>樹園地</c:v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グラフ!$A$40:$A$48</c:f>
              <c:strCache>
                <c:ptCount val="9"/>
                <c:pt idx="0">
                  <c:v>昭和40年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平成2年</c:v>
                </c:pt>
                <c:pt idx="6">
                  <c:v>7</c:v>
                </c:pt>
                <c:pt idx="7">
                  <c:v>12</c:v>
                </c:pt>
                <c:pt idx="8">
                  <c:v>17</c:v>
                </c:pt>
              </c:strCache>
            </c:strRef>
          </c:cat>
          <c:val>
            <c:numRef>
              <c:f>グラフ!$D$40:$D$48</c:f>
              <c:numCache>
                <c:ptCount val="9"/>
                <c:pt idx="0">
                  <c:v>373</c:v>
                </c:pt>
                <c:pt idx="1">
                  <c:v>335</c:v>
                </c:pt>
                <c:pt idx="2">
                  <c:v>203</c:v>
                </c:pt>
                <c:pt idx="3">
                  <c:v>135</c:v>
                </c:pt>
                <c:pt idx="4">
                  <c:v>67</c:v>
                </c:pt>
                <c:pt idx="5">
                  <c:v>53.25</c:v>
                </c:pt>
                <c:pt idx="6">
                  <c:v>32.4</c:v>
                </c:pt>
                <c:pt idx="7">
                  <c:v>27</c:v>
                </c:pt>
                <c:pt idx="8">
                  <c:v>18</c:v>
                </c:pt>
              </c:numCache>
            </c:numRef>
          </c:val>
          <c:smooth val="0"/>
        </c:ser>
        <c:marker val="1"/>
        <c:axId val="41793506"/>
        <c:axId val="40597235"/>
      </c:lineChart>
      <c:catAx>
        <c:axId val="41793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97235"/>
        <c:crosses val="autoZero"/>
        <c:auto val="1"/>
        <c:lblOffset val="100"/>
        <c:tickLblSkip val="1"/>
        <c:noMultiLvlLbl val="0"/>
      </c:catAx>
      <c:valAx>
        <c:axId val="40597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935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5"/>
          <c:y val="0.107"/>
          <c:w val="0.22"/>
          <c:h val="0.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325"/>
          <c:w val="0.9467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グラフ!$A$51:$A$59</c:f>
              <c:strCache>
                <c:ptCount val="9"/>
                <c:pt idx="0">
                  <c:v>飯山</c:v>
                </c:pt>
                <c:pt idx="1">
                  <c:v>秋津</c:v>
                </c:pt>
                <c:pt idx="2">
                  <c:v>木島</c:v>
                </c:pt>
                <c:pt idx="3">
                  <c:v>瑞穂</c:v>
                </c:pt>
                <c:pt idx="4">
                  <c:v>柳原</c:v>
                </c:pt>
                <c:pt idx="5">
                  <c:v>外様</c:v>
                </c:pt>
                <c:pt idx="6">
                  <c:v>常盤</c:v>
                </c:pt>
                <c:pt idx="7">
                  <c:v>太田</c:v>
                </c:pt>
                <c:pt idx="8">
                  <c:v>岡山</c:v>
                </c:pt>
              </c:strCache>
            </c:strRef>
          </c:cat>
          <c:val>
            <c:numRef>
              <c:f>グラフ!$B$51:$B$59</c:f>
              <c:numCache>
                <c:ptCount val="9"/>
                <c:pt idx="0">
                  <c:v>3878</c:v>
                </c:pt>
                <c:pt idx="1">
                  <c:v>11106</c:v>
                </c:pt>
                <c:pt idx="2">
                  <c:v>30157</c:v>
                </c:pt>
                <c:pt idx="3">
                  <c:v>22794</c:v>
                </c:pt>
                <c:pt idx="4">
                  <c:v>18795</c:v>
                </c:pt>
                <c:pt idx="5">
                  <c:v>20622</c:v>
                </c:pt>
                <c:pt idx="6">
                  <c:v>41873</c:v>
                </c:pt>
                <c:pt idx="7">
                  <c:v>31689</c:v>
                </c:pt>
                <c:pt idx="8">
                  <c:v>23464</c:v>
                </c:pt>
              </c:numCache>
            </c:numRef>
          </c:val>
        </c:ser>
        <c:gapWidth val="50"/>
        <c:axId val="29830796"/>
        <c:axId val="41709"/>
      </c:barChart>
      <c:catAx>
        <c:axId val="29830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09"/>
        <c:crosses val="autoZero"/>
        <c:auto val="1"/>
        <c:lblOffset val="100"/>
        <c:tickLblSkip val="1"/>
        <c:noMultiLvlLbl val="0"/>
      </c:catAx>
      <c:valAx>
        <c:axId val="417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30796"/>
        <c:crossesAt val="1"/>
        <c:crossBetween val="between"/>
        <c:dispUnits/>
        <c:majorUnit val="1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v>農家人口</c:v>
          </c:tx>
          <c:spPr>
            <a:gradFill rotWithShape="1">
              <a:gsLst>
                <a:gs pos="0">
                  <a:srgbClr val="000000"/>
                </a:gs>
                <a:gs pos="50000">
                  <a:srgbClr val="FFFFFF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グラフ!$A$4:$A$11</c:f>
              <c:strCache/>
            </c:strRef>
          </c:cat>
          <c:val>
            <c:numRef>
              <c:f>グラフ!$B$4:$B$11</c:f>
              <c:numCache/>
            </c:numRef>
          </c:val>
        </c:ser>
        <c:gapWidth val="160"/>
        <c:axId val="375382"/>
        <c:axId val="3378439"/>
      </c:barChart>
      <c:lineChart>
        <c:grouping val="standard"/>
        <c:varyColors val="0"/>
        <c:ser>
          <c:idx val="0"/>
          <c:order val="1"/>
          <c:tx>
            <c:v>耕地面積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グラフ!$C$4:$C$11</c:f>
              <c:numCache/>
            </c:numRef>
          </c:val>
          <c:smooth val="1"/>
        </c:ser>
        <c:axId val="30405952"/>
        <c:axId val="5218113"/>
      </c:lineChart>
      <c:catAx>
        <c:axId val="375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8439"/>
        <c:crosses val="autoZero"/>
        <c:auto val="0"/>
        <c:lblOffset val="100"/>
        <c:tickLblSkip val="1"/>
        <c:noMultiLvlLbl val="0"/>
      </c:catAx>
      <c:valAx>
        <c:axId val="33784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382"/>
        <c:crossesAt val="1"/>
        <c:crossBetween val="between"/>
        <c:dispUnits/>
      </c:valAx>
      <c:catAx>
        <c:axId val="30405952"/>
        <c:scaling>
          <c:orientation val="minMax"/>
        </c:scaling>
        <c:axPos val="b"/>
        <c:delete val="1"/>
        <c:majorTickMark val="out"/>
        <c:minorTickMark val="none"/>
        <c:tickLblPos val="nextTo"/>
        <c:crossAx val="5218113"/>
        <c:crosses val="autoZero"/>
        <c:auto val="0"/>
        <c:lblOffset val="100"/>
        <c:tickLblSkip val="1"/>
        <c:noMultiLvlLbl val="0"/>
      </c:catAx>
      <c:valAx>
        <c:axId val="52181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05952"/>
        <c:crosses val="max"/>
        <c:crossBetween val="between"/>
        <c:dispUnits/>
        <c:majorUnit val="1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05"/>
          <c:y val="0.1265"/>
          <c:w val="0.4405"/>
          <c:h val="0.2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4425"/>
          <c:w val="0.9735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グラフ!$A$51:$A$59</c:f>
              <c:strCache/>
            </c:strRef>
          </c:cat>
          <c:val>
            <c:numRef>
              <c:f>グラフ!$B$51:$B$59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90"/>
        <c:axId val="46963018"/>
        <c:axId val="20013979"/>
      </c:barChart>
      <c:catAx>
        <c:axId val="46963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13979"/>
        <c:crosses val="autoZero"/>
        <c:auto val="1"/>
        <c:lblOffset val="100"/>
        <c:tickLblSkip val="1"/>
        <c:noMultiLvlLbl val="0"/>
      </c:catAx>
      <c:valAx>
        <c:axId val="20013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63018"/>
        <c:crossesAt val="1"/>
        <c:crossBetween val="between"/>
        <c:dispUnits/>
        <c:majorUnit val="1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"/>
          <c:w val="0.970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v>農家人口</c:v>
          </c:tx>
          <c:spPr>
            <a:pattFill prst="wdUpDiag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グラフ!$A$18:$A$26</c:f>
              <c:strCache/>
            </c:strRef>
          </c:cat>
          <c:val>
            <c:numRef>
              <c:f>グラフ!$B$18:$B$26</c:f>
              <c:numCache/>
            </c:numRef>
          </c:val>
        </c:ser>
        <c:gapWidth val="80"/>
        <c:axId val="45908084"/>
        <c:axId val="10519573"/>
      </c:barChart>
      <c:catAx>
        <c:axId val="45908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19573"/>
        <c:crosses val="autoZero"/>
        <c:auto val="1"/>
        <c:lblOffset val="100"/>
        <c:tickLblSkip val="1"/>
        <c:noMultiLvlLbl val="0"/>
      </c:catAx>
      <c:valAx>
        <c:axId val="105195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080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285"/>
          <c:w val="0.97875"/>
          <c:h val="0.9715"/>
        </c:manualLayout>
      </c:layout>
      <c:lineChart>
        <c:grouping val="standard"/>
        <c:varyColors val="0"/>
        <c:ser>
          <c:idx val="0"/>
          <c:order val="0"/>
          <c:tx>
            <c:v>田</c:v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グラフ!$A$40:$A$48</c:f>
              <c:strCache/>
            </c:strRef>
          </c:cat>
          <c:val>
            <c:numRef>
              <c:f>グラフ!$B$40:$B$48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畑</c:v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グラフ!$A$40:$A$48</c:f>
              <c:strCache/>
            </c:strRef>
          </c:cat>
          <c:val>
            <c:numRef>
              <c:f>グラフ!$C$40:$C$48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樹園地</c:v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グラフ!$A$40:$A$48</c:f>
              <c:strCache/>
            </c:strRef>
          </c:cat>
          <c:val>
            <c:numRef>
              <c:f>グラフ!$D$40:$D$48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7567294"/>
        <c:axId val="46779055"/>
      </c:lineChart>
      <c:catAx>
        <c:axId val="27567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79055"/>
        <c:crosses val="autoZero"/>
        <c:auto val="1"/>
        <c:lblOffset val="100"/>
        <c:tickLblSkip val="1"/>
        <c:noMultiLvlLbl val="0"/>
      </c:catAx>
      <c:valAx>
        <c:axId val="46779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672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"/>
          <c:y val="0.119"/>
          <c:w val="0.206"/>
          <c:h val="0.2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12</xdr:row>
      <xdr:rowOff>95250</xdr:rowOff>
    </xdr:from>
    <xdr:to>
      <xdr:col>1</xdr:col>
      <xdr:colOff>76200</xdr:colOff>
      <xdr:row>13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66750" y="3009900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  <xdr:twoCellAnchor>
    <xdr:from>
      <xdr:col>0</xdr:col>
      <xdr:colOff>657225</xdr:colOff>
      <xdr:row>31</xdr:row>
      <xdr:rowOff>38100</xdr:rowOff>
    </xdr:from>
    <xdr:to>
      <xdr:col>1</xdr:col>
      <xdr:colOff>66675</xdr:colOff>
      <xdr:row>32</xdr:row>
      <xdr:rowOff>114300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57225" y="710565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19050</xdr:rowOff>
    </xdr:from>
    <xdr:to>
      <xdr:col>12</xdr:col>
      <xdr:colOff>0</xdr:colOff>
      <xdr:row>25</xdr:row>
      <xdr:rowOff>47625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0" y="5162550"/>
          <a:ext cx="66294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（３）長野県と飯山市の農家人口</a:t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11</xdr:col>
      <xdr:colOff>381000</xdr:colOff>
      <xdr:row>11</xdr:row>
      <xdr:rowOff>95250</xdr:rowOff>
    </xdr:to>
    <xdr:grpSp>
      <xdr:nvGrpSpPr>
        <xdr:cNvPr id="2" name="Group 471"/>
        <xdr:cNvGrpSpPr>
          <a:grpSpLocks/>
        </xdr:cNvGrpSpPr>
      </xdr:nvGrpSpPr>
      <xdr:grpSpPr>
        <a:xfrm>
          <a:off x="0" y="257175"/>
          <a:ext cx="6467475" cy="2381250"/>
          <a:chOff x="0" y="27"/>
          <a:chExt cx="679" cy="250"/>
        </a:xfrm>
        <a:solidFill>
          <a:srgbClr val="FFFFFF"/>
        </a:solidFill>
      </xdr:grpSpPr>
      <xdr:graphicFrame>
        <xdr:nvGraphicFramePr>
          <xdr:cNvPr id="3" name="Chart 1"/>
          <xdr:cNvGraphicFramePr/>
        </xdr:nvGraphicFramePr>
        <xdr:xfrm>
          <a:off x="110" y="36"/>
          <a:ext cx="508" cy="23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Text Box 3"/>
          <xdr:cNvSpPr txBox="1">
            <a:spLocks noChangeArrowheads="1"/>
          </xdr:cNvSpPr>
        </xdr:nvSpPr>
        <xdr:spPr>
          <a:xfrm>
            <a:off x="0" y="27"/>
            <a:ext cx="679" cy="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（１）農家人口と経営耕地面積の推移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136" y="33"/>
            <a:ext cx="43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561" y="34"/>
            <a:ext cx="46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 ha )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507" y="244"/>
            <a:ext cx="46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</xdr:grpSp>
    <xdr:clientData/>
  </xdr:twoCellAnchor>
  <xdr:twoCellAnchor>
    <xdr:from>
      <xdr:col>0</xdr:col>
      <xdr:colOff>0</xdr:colOff>
      <xdr:row>11</xdr:row>
      <xdr:rowOff>114300</xdr:rowOff>
    </xdr:from>
    <xdr:to>
      <xdr:col>11</xdr:col>
      <xdr:colOff>381000</xdr:colOff>
      <xdr:row>23</xdr:row>
      <xdr:rowOff>57150</xdr:rowOff>
    </xdr:to>
    <xdr:grpSp>
      <xdr:nvGrpSpPr>
        <xdr:cNvPr id="8" name="Group 14"/>
        <xdr:cNvGrpSpPr>
          <a:grpSpLocks/>
        </xdr:cNvGrpSpPr>
      </xdr:nvGrpSpPr>
      <xdr:grpSpPr>
        <a:xfrm>
          <a:off x="0" y="2657475"/>
          <a:ext cx="6467475" cy="2543175"/>
          <a:chOff x="0" y="279"/>
          <a:chExt cx="679" cy="267"/>
        </a:xfrm>
        <a:solidFill>
          <a:srgbClr val="FFFFFF"/>
        </a:solidFill>
      </xdr:grpSpPr>
      <xdr:graphicFrame>
        <xdr:nvGraphicFramePr>
          <xdr:cNvPr id="9" name="Chart 9"/>
          <xdr:cNvGraphicFramePr/>
        </xdr:nvGraphicFramePr>
        <xdr:xfrm>
          <a:off x="49" y="301"/>
          <a:ext cx="584" cy="24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0" name="Text Box 10"/>
          <xdr:cNvSpPr txBox="1">
            <a:spLocks noChangeArrowheads="1"/>
          </xdr:cNvSpPr>
        </xdr:nvSpPr>
        <xdr:spPr>
          <a:xfrm>
            <a:off x="0" y="279"/>
            <a:ext cx="679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（２）地区別農家人口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43" y="294"/>
            <a:ext cx="181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2005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年農林業センサスより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72" y="289"/>
            <a:ext cx="43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638175</xdr:colOff>
      <xdr:row>21</xdr:row>
      <xdr:rowOff>142875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0" y="4333875"/>
          <a:ext cx="66484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（３）経営耕地面積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4</xdr:col>
      <xdr:colOff>457200</xdr:colOff>
      <xdr:row>18</xdr:row>
      <xdr:rowOff>161925</xdr:rowOff>
    </xdr:to>
    <xdr:graphicFrame>
      <xdr:nvGraphicFramePr>
        <xdr:cNvPr id="2" name="Chart 1"/>
        <xdr:cNvGraphicFramePr/>
      </xdr:nvGraphicFramePr>
      <xdr:xfrm>
        <a:off x="0" y="676275"/>
        <a:ext cx="32480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247650</xdr:colOff>
      <xdr:row>3</xdr:row>
      <xdr:rowOff>66675</xdr:rowOff>
    </xdr:from>
    <xdr:to>
      <xdr:col>10</xdr:col>
      <xdr:colOff>609600</xdr:colOff>
      <xdr:row>17</xdr:row>
      <xdr:rowOff>114300</xdr:rowOff>
    </xdr:to>
    <xdr:graphicFrame>
      <xdr:nvGraphicFramePr>
        <xdr:cNvPr id="3" name="Chart 2"/>
        <xdr:cNvGraphicFramePr/>
      </xdr:nvGraphicFramePr>
      <xdr:xfrm>
        <a:off x="3038475" y="676275"/>
        <a:ext cx="35814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323850</xdr:colOff>
      <xdr:row>3</xdr:row>
      <xdr:rowOff>85725</xdr:rowOff>
    </xdr:from>
    <xdr:to>
      <xdr:col>6</xdr:col>
      <xdr:colOff>161925</xdr:colOff>
      <xdr:row>4</xdr:row>
      <xdr:rowOff>95250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3609975" y="69532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(ha)</a:t>
          </a:r>
        </a:p>
      </xdr:txBody>
    </xdr:sp>
    <xdr:clientData/>
  </xdr:twoCellAnchor>
  <xdr:twoCellAnchor>
    <xdr:from>
      <xdr:col>0</xdr:col>
      <xdr:colOff>314325</xdr:colOff>
      <xdr:row>3</xdr:row>
      <xdr:rowOff>95250</xdr:rowOff>
    </xdr:from>
    <xdr:to>
      <xdr:col>1</xdr:col>
      <xdr:colOff>28575</xdr:colOff>
      <xdr:row>4</xdr:row>
      <xdr:rowOff>104775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314325" y="704850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(ha)</a:t>
          </a:r>
        </a:p>
      </xdr:txBody>
    </xdr:sp>
    <xdr:clientData/>
  </xdr:twoCellAnchor>
  <xdr:twoCellAnchor>
    <xdr:from>
      <xdr:col>4</xdr:col>
      <xdr:colOff>28575</xdr:colOff>
      <xdr:row>16</xdr:row>
      <xdr:rowOff>28575</xdr:rowOff>
    </xdr:from>
    <xdr:to>
      <xdr:col>4</xdr:col>
      <xdr:colOff>428625</xdr:colOff>
      <xdr:row>17</xdr:row>
      <xdr:rowOff>38100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2819400" y="3486150"/>
          <a:ext cx="400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0</xdr:col>
      <xdr:colOff>476250</xdr:colOff>
      <xdr:row>2</xdr:row>
      <xdr:rowOff>0</xdr:rowOff>
    </xdr:from>
    <xdr:to>
      <xdr:col>4</xdr:col>
      <xdr:colOff>219075</xdr:colOff>
      <xdr:row>3</xdr:row>
      <xdr:rowOff>142875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476250" y="390525"/>
          <a:ext cx="2533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（１）経営耕地面積の推移</a:t>
          </a:r>
        </a:p>
      </xdr:txBody>
    </xdr:sp>
    <xdr:clientData/>
  </xdr:twoCellAnchor>
  <xdr:twoCellAnchor>
    <xdr:from>
      <xdr:col>6</xdr:col>
      <xdr:colOff>57150</xdr:colOff>
      <xdr:row>1</xdr:row>
      <xdr:rowOff>161925</xdr:rowOff>
    </xdr:from>
    <xdr:to>
      <xdr:col>10</xdr:col>
      <xdr:colOff>485775</xdr:colOff>
      <xdr:row>3</xdr:row>
      <xdr:rowOff>133350</xdr:rowOff>
    </xdr:to>
    <xdr:sp>
      <xdr:nvSpPr>
        <xdr:cNvPr id="8" name="Text Box 7"/>
        <xdr:cNvSpPr txBox="1">
          <a:spLocks noChangeArrowheads="1"/>
        </xdr:cNvSpPr>
      </xdr:nvSpPr>
      <xdr:spPr>
        <a:xfrm>
          <a:off x="3838575" y="381000"/>
          <a:ext cx="26574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（２）地区別経営耕地面積</a:t>
          </a:r>
        </a:p>
      </xdr:txBody>
    </xdr:sp>
    <xdr:clientData/>
  </xdr:twoCellAnchor>
  <xdr:twoCellAnchor>
    <xdr:from>
      <xdr:col>8</xdr:col>
      <xdr:colOff>361950</xdr:colOff>
      <xdr:row>3</xdr:row>
      <xdr:rowOff>133350</xdr:rowOff>
    </xdr:from>
    <xdr:to>
      <xdr:col>10</xdr:col>
      <xdr:colOff>647700</xdr:colOff>
      <xdr:row>4</xdr:row>
      <xdr:rowOff>142875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324475" y="742950"/>
          <a:ext cx="1333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年農林業センサスより</a:t>
          </a:r>
        </a:p>
      </xdr:txBody>
    </xdr:sp>
    <xdr:clientData/>
  </xdr:twoCellAnchor>
  <xdr:twoCellAnchor>
    <xdr:from>
      <xdr:col>2</xdr:col>
      <xdr:colOff>38100</xdr:colOff>
      <xdr:row>3</xdr:row>
      <xdr:rowOff>133350</xdr:rowOff>
    </xdr:from>
    <xdr:to>
      <xdr:col>4</xdr:col>
      <xdr:colOff>219075</xdr:colOff>
      <xdr:row>4</xdr:row>
      <xdr:rowOff>142875</xdr:rowOff>
    </xdr:to>
    <xdr:sp>
      <xdr:nvSpPr>
        <xdr:cNvPr id="10" name="Text Box 9"/>
        <xdr:cNvSpPr txBox="1">
          <a:spLocks noChangeArrowheads="1"/>
        </xdr:cNvSpPr>
      </xdr:nvSpPr>
      <xdr:spPr>
        <a:xfrm>
          <a:off x="1676400" y="742950"/>
          <a:ext cx="1333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年農林業センサスより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1</xdr:row>
      <xdr:rowOff>28575</xdr:rowOff>
    </xdr:from>
    <xdr:to>
      <xdr:col>7</xdr:col>
      <xdr:colOff>571500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2409825" y="200025"/>
        <a:ext cx="29622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54</xdr:row>
      <xdr:rowOff>76200</xdr:rowOff>
    </xdr:from>
    <xdr:to>
      <xdr:col>8</xdr:col>
      <xdr:colOff>314325</xdr:colOff>
      <xdr:row>67</xdr:row>
      <xdr:rowOff>85725</xdr:rowOff>
    </xdr:to>
    <xdr:graphicFrame>
      <xdr:nvGraphicFramePr>
        <xdr:cNvPr id="2" name="Chart 2"/>
        <xdr:cNvGraphicFramePr/>
      </xdr:nvGraphicFramePr>
      <xdr:xfrm>
        <a:off x="2133600" y="9334500"/>
        <a:ext cx="366712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447675</xdr:colOff>
      <xdr:row>16</xdr:row>
      <xdr:rowOff>38100</xdr:rowOff>
    </xdr:from>
    <xdr:to>
      <xdr:col>8</xdr:col>
      <xdr:colOff>333375</xdr:colOff>
      <xdr:row>28</xdr:row>
      <xdr:rowOff>133350</xdr:rowOff>
    </xdr:to>
    <xdr:graphicFrame>
      <xdr:nvGraphicFramePr>
        <xdr:cNvPr id="3" name="Chart 3"/>
        <xdr:cNvGraphicFramePr/>
      </xdr:nvGraphicFramePr>
      <xdr:xfrm>
        <a:off x="2505075" y="2781300"/>
        <a:ext cx="331470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76200</xdr:colOff>
      <xdr:row>30</xdr:row>
      <xdr:rowOff>38100</xdr:rowOff>
    </xdr:from>
    <xdr:to>
      <xdr:col>10</xdr:col>
      <xdr:colOff>533400</xdr:colOff>
      <xdr:row>50</xdr:row>
      <xdr:rowOff>57150</xdr:rowOff>
    </xdr:to>
    <xdr:graphicFrame>
      <xdr:nvGraphicFramePr>
        <xdr:cNvPr id="4" name="Chart 4"/>
        <xdr:cNvGraphicFramePr/>
      </xdr:nvGraphicFramePr>
      <xdr:xfrm>
        <a:off x="2819400" y="5181600"/>
        <a:ext cx="4572000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57150</xdr:rowOff>
    </xdr:from>
    <xdr:to>
      <xdr:col>20</xdr:col>
      <xdr:colOff>0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1906250" y="457200"/>
          <a:ext cx="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47625</xdr:rowOff>
    </xdr:from>
    <xdr:to>
      <xdr:col>20</xdr:col>
      <xdr:colOff>0</xdr:colOff>
      <xdr:row>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1906250" y="447675"/>
          <a:ext cx="0" cy="4286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53"/>
  <sheetViews>
    <sheetView workbookViewId="0" topLeftCell="A13">
      <selection activeCell="A19" sqref="A19:A20"/>
    </sheetView>
  </sheetViews>
  <sheetFormatPr defaultColWidth="9.00390625" defaultRowHeight="13.5"/>
  <cols>
    <col min="1" max="1" width="9.75390625" style="1" customWidth="1"/>
    <col min="2" max="11" width="8.125" style="1" customWidth="1"/>
    <col min="12" max="16384" width="9.00390625" style="1" customWidth="1"/>
  </cols>
  <sheetData>
    <row r="1" ht="17.25">
      <c r="A1" s="15" t="s">
        <v>319</v>
      </c>
    </row>
    <row r="2" spans="10:11" ht="14.25" thickBot="1">
      <c r="J2" s="405" t="s">
        <v>0</v>
      </c>
      <c r="K2" s="405"/>
    </row>
    <row r="3" spans="1:11" ht="18" customHeight="1">
      <c r="A3" s="2"/>
      <c r="B3" s="406" t="s">
        <v>1</v>
      </c>
      <c r="C3" s="407"/>
      <c r="D3" s="406" t="s">
        <v>2</v>
      </c>
      <c r="E3" s="407"/>
      <c r="F3" s="406" t="s">
        <v>3</v>
      </c>
      <c r="G3" s="408"/>
      <c r="H3" s="408"/>
      <c r="I3" s="408"/>
      <c r="J3" s="408"/>
      <c r="K3" s="183" t="s">
        <v>4</v>
      </c>
    </row>
    <row r="4" spans="1:11" ht="18" customHeight="1">
      <c r="A4" s="3"/>
      <c r="B4" s="16" t="s">
        <v>5</v>
      </c>
      <c r="C4" s="17" t="s">
        <v>6</v>
      </c>
      <c r="D4" s="16" t="s">
        <v>5</v>
      </c>
      <c r="E4" s="18" t="s">
        <v>7</v>
      </c>
      <c r="F4" s="16" t="s">
        <v>8</v>
      </c>
      <c r="G4" s="409" t="s">
        <v>9</v>
      </c>
      <c r="H4" s="410"/>
      <c r="I4" s="409" t="s">
        <v>10</v>
      </c>
      <c r="J4" s="411"/>
      <c r="K4" s="184" t="s">
        <v>276</v>
      </c>
    </row>
    <row r="5" spans="1:11" ht="18" customHeight="1" thickBot="1">
      <c r="A5" s="4"/>
      <c r="B5" s="19" t="s">
        <v>11</v>
      </c>
      <c r="C5" s="20" t="s">
        <v>128</v>
      </c>
      <c r="D5" s="19" t="s">
        <v>11</v>
      </c>
      <c r="E5" s="20" t="s">
        <v>128</v>
      </c>
      <c r="F5" s="21" t="s">
        <v>11</v>
      </c>
      <c r="G5" s="22" t="s">
        <v>5</v>
      </c>
      <c r="H5" s="22" t="s">
        <v>7</v>
      </c>
      <c r="I5" s="22" t="s">
        <v>5</v>
      </c>
      <c r="J5" s="23" t="s">
        <v>7</v>
      </c>
      <c r="K5" s="185" t="s">
        <v>121</v>
      </c>
    </row>
    <row r="6" spans="1:11" ht="18" customHeight="1">
      <c r="A6" s="24" t="s">
        <v>254</v>
      </c>
      <c r="B6" s="5">
        <f aca="true" t="shared" si="0" ref="B6:B11">D6+F6</f>
        <v>5199</v>
      </c>
      <c r="C6" s="6">
        <v>67.7</v>
      </c>
      <c r="D6" s="7">
        <v>2067</v>
      </c>
      <c r="E6" s="8">
        <f>D6/B6*100</f>
        <v>39.757645701096365</v>
      </c>
      <c r="F6" s="5">
        <f aca="true" t="shared" si="1" ref="F6:F11">G6+I6</f>
        <v>3132</v>
      </c>
      <c r="G6" s="9">
        <v>1945</v>
      </c>
      <c r="H6" s="10">
        <f>G6/B6*100</f>
        <v>37.411040584727836</v>
      </c>
      <c r="I6" s="9">
        <v>1187</v>
      </c>
      <c r="J6" s="10">
        <f>I6/B6*100</f>
        <v>22.831313714175803</v>
      </c>
      <c r="K6" s="11" t="s">
        <v>12</v>
      </c>
    </row>
    <row r="7" spans="1:11" ht="18" customHeight="1">
      <c r="A7" s="24" t="s">
        <v>255</v>
      </c>
      <c r="B7" s="7">
        <f t="shared" si="0"/>
        <v>5043</v>
      </c>
      <c r="C7" s="8">
        <f aca="true" t="shared" si="2" ref="C7:C15">B7/K7*100</f>
        <v>66.00785340314135</v>
      </c>
      <c r="D7" s="7">
        <v>1106</v>
      </c>
      <c r="E7" s="8">
        <f aca="true" t="shared" si="3" ref="E7:E12">D7/B7*100</f>
        <v>21.931390045607774</v>
      </c>
      <c r="F7" s="5">
        <f t="shared" si="1"/>
        <v>3937</v>
      </c>
      <c r="G7" s="12">
        <v>2259</v>
      </c>
      <c r="H7" s="10">
        <f aca="true" t="shared" si="4" ref="H7:H12">G7/B7*100</f>
        <v>44.79476502082094</v>
      </c>
      <c r="I7" s="12">
        <v>1678</v>
      </c>
      <c r="J7" s="10">
        <f aca="true" t="shared" si="5" ref="J7:J12">I7/B7*100</f>
        <v>33.27384493357129</v>
      </c>
      <c r="K7" s="3">
        <v>7640</v>
      </c>
    </row>
    <row r="8" spans="1:11" ht="18" customHeight="1">
      <c r="A8" s="24" t="s">
        <v>256</v>
      </c>
      <c r="B8" s="7">
        <f t="shared" si="0"/>
        <v>4889</v>
      </c>
      <c r="C8" s="8">
        <f t="shared" si="2"/>
        <v>63.329015544041454</v>
      </c>
      <c r="D8" s="7">
        <v>889</v>
      </c>
      <c r="E8" s="8">
        <f t="shared" si="3"/>
        <v>18.183677643689915</v>
      </c>
      <c r="F8" s="5">
        <f t="shared" si="1"/>
        <v>4000</v>
      </c>
      <c r="G8" s="12">
        <v>1764</v>
      </c>
      <c r="H8" s="10">
        <f t="shared" si="4"/>
        <v>36.08099815913275</v>
      </c>
      <c r="I8" s="12">
        <v>2236</v>
      </c>
      <c r="J8" s="10">
        <f t="shared" si="5"/>
        <v>45.735324197177334</v>
      </c>
      <c r="K8" s="3">
        <v>7720</v>
      </c>
    </row>
    <row r="9" spans="1:11" ht="18" customHeight="1">
      <c r="A9" s="24" t="s">
        <v>257</v>
      </c>
      <c r="B9" s="7">
        <f t="shared" si="0"/>
        <v>4644</v>
      </c>
      <c r="C9" s="8">
        <f t="shared" si="2"/>
        <v>60.311688311688314</v>
      </c>
      <c r="D9" s="7">
        <v>793</v>
      </c>
      <c r="E9" s="8">
        <f t="shared" si="3"/>
        <v>17.07579672695952</v>
      </c>
      <c r="F9" s="5">
        <f t="shared" si="1"/>
        <v>3851</v>
      </c>
      <c r="G9" s="12">
        <v>1123</v>
      </c>
      <c r="H9" s="10">
        <f t="shared" si="4"/>
        <v>24.181739879414298</v>
      </c>
      <c r="I9" s="12">
        <v>2728</v>
      </c>
      <c r="J9" s="10">
        <f t="shared" si="5"/>
        <v>58.74246339362619</v>
      </c>
      <c r="K9" s="3">
        <v>7700</v>
      </c>
    </row>
    <row r="10" spans="1:11" ht="18" customHeight="1">
      <c r="A10" s="24" t="s">
        <v>258</v>
      </c>
      <c r="B10" s="7">
        <f t="shared" si="0"/>
        <v>4469</v>
      </c>
      <c r="C10" s="8">
        <f t="shared" si="2"/>
        <v>58.6559915999475</v>
      </c>
      <c r="D10" s="7">
        <v>774</v>
      </c>
      <c r="E10" s="8">
        <f t="shared" si="3"/>
        <v>17.319310807786977</v>
      </c>
      <c r="F10" s="5">
        <f t="shared" si="1"/>
        <v>3695</v>
      </c>
      <c r="G10" s="12">
        <v>1084</v>
      </c>
      <c r="H10" s="10">
        <f t="shared" si="4"/>
        <v>24.255985679122848</v>
      </c>
      <c r="I10" s="12">
        <v>2611</v>
      </c>
      <c r="J10" s="10">
        <f t="shared" si="5"/>
        <v>58.42470351309018</v>
      </c>
      <c r="K10" s="3">
        <v>7619</v>
      </c>
    </row>
    <row r="11" spans="1:11" ht="18" customHeight="1">
      <c r="A11" s="24" t="s">
        <v>259</v>
      </c>
      <c r="B11" s="7">
        <f t="shared" si="0"/>
        <v>4252</v>
      </c>
      <c r="C11" s="8">
        <f t="shared" si="2"/>
        <v>55.33576262363352</v>
      </c>
      <c r="D11" s="7">
        <v>600</v>
      </c>
      <c r="E11" s="8">
        <f t="shared" si="3"/>
        <v>14.111006585136407</v>
      </c>
      <c r="F11" s="5">
        <f t="shared" si="1"/>
        <v>3652</v>
      </c>
      <c r="G11" s="12">
        <v>894</v>
      </c>
      <c r="H11" s="10">
        <f t="shared" si="4"/>
        <v>21.025399811853244</v>
      </c>
      <c r="I11" s="12">
        <v>2758</v>
      </c>
      <c r="J11" s="10">
        <f t="shared" si="5"/>
        <v>64.86359360301034</v>
      </c>
      <c r="K11" s="3">
        <v>7684</v>
      </c>
    </row>
    <row r="12" spans="1:11" ht="18" customHeight="1">
      <c r="A12" s="24" t="s">
        <v>260</v>
      </c>
      <c r="B12" s="7">
        <f>D12+F12</f>
        <v>3815</v>
      </c>
      <c r="C12" s="8">
        <f t="shared" si="2"/>
        <v>49.88232217573222</v>
      </c>
      <c r="D12" s="7">
        <v>603</v>
      </c>
      <c r="E12" s="8">
        <f t="shared" si="3"/>
        <v>15.80602883355177</v>
      </c>
      <c r="F12" s="5">
        <f>G12+I12</f>
        <v>3212</v>
      </c>
      <c r="G12" s="12">
        <v>693</v>
      </c>
      <c r="H12" s="10">
        <f t="shared" si="4"/>
        <v>18.1651376146789</v>
      </c>
      <c r="I12" s="12">
        <v>2519</v>
      </c>
      <c r="J12" s="10">
        <f t="shared" si="5"/>
        <v>66.02883355176932</v>
      </c>
      <c r="K12" s="3">
        <v>7648</v>
      </c>
    </row>
    <row r="13" spans="1:11" ht="18" customHeight="1">
      <c r="A13" s="24" t="s">
        <v>122</v>
      </c>
      <c r="B13" s="7">
        <f>D13+F13</f>
        <v>3516</v>
      </c>
      <c r="C13" s="8">
        <f t="shared" si="2"/>
        <v>45.18118735543562</v>
      </c>
      <c r="D13" s="7">
        <v>544</v>
      </c>
      <c r="E13" s="8">
        <f>D13/B13*100</f>
        <v>15.47212741751991</v>
      </c>
      <c r="F13" s="5">
        <f>G13+I13</f>
        <v>2972</v>
      </c>
      <c r="G13" s="12">
        <v>640</v>
      </c>
      <c r="H13" s="10">
        <f>G13/B13*100</f>
        <v>18.20250284414107</v>
      </c>
      <c r="I13" s="12">
        <v>2332</v>
      </c>
      <c r="J13" s="10">
        <f>I13/B13*100</f>
        <v>66.32536973833902</v>
      </c>
      <c r="K13" s="3">
        <v>7782</v>
      </c>
    </row>
    <row r="14" spans="1:11" ht="18" customHeight="1">
      <c r="A14" s="24" t="s">
        <v>123</v>
      </c>
      <c r="B14" s="7">
        <v>3191</v>
      </c>
      <c r="C14" s="8">
        <f t="shared" si="2"/>
        <v>40.77434193713263</v>
      </c>
      <c r="D14" s="329">
        <v>-445</v>
      </c>
      <c r="E14" s="330">
        <f>D14/B14*100</f>
        <v>-13.945471638984644</v>
      </c>
      <c r="F14" s="329">
        <v>-1943</v>
      </c>
      <c r="G14" s="331">
        <v>-406</v>
      </c>
      <c r="H14" s="331">
        <f>G14/B14*100</f>
        <v>-12.723284236916326</v>
      </c>
      <c r="I14" s="331">
        <v>-1537</v>
      </c>
      <c r="J14" s="332">
        <f>I14/B14*100</f>
        <v>-48.16671889689753</v>
      </c>
      <c r="K14" s="3">
        <v>7826</v>
      </c>
    </row>
    <row r="15" spans="1:11" ht="18" customHeight="1" thickBot="1">
      <c r="A15" s="182" t="s">
        <v>275</v>
      </c>
      <c r="B15" s="14">
        <v>2907</v>
      </c>
      <c r="C15" s="25">
        <f t="shared" si="2"/>
        <v>37.36984188198997</v>
      </c>
      <c r="D15" s="333">
        <v>-412</v>
      </c>
      <c r="E15" s="334">
        <f>D15/B15*100</f>
        <v>-14.172686618507052</v>
      </c>
      <c r="F15" s="333">
        <v>-1525</v>
      </c>
      <c r="G15" s="335">
        <v>-388</v>
      </c>
      <c r="H15" s="335">
        <f>G15/B15*100</f>
        <v>-13.347093223254214</v>
      </c>
      <c r="I15" s="335">
        <v>-1137</v>
      </c>
      <c r="J15" s="336">
        <f>I15/B15*100</f>
        <v>-39.1124871001032</v>
      </c>
      <c r="K15" s="4">
        <v>7779</v>
      </c>
    </row>
    <row r="16" spans="1:11" s="137" customFormat="1" ht="18" customHeight="1">
      <c r="A16" s="140" t="s">
        <v>332</v>
      </c>
      <c r="B16" s="139"/>
      <c r="C16" s="140"/>
      <c r="D16" s="139"/>
      <c r="E16" s="140"/>
      <c r="F16" s="139"/>
      <c r="G16" s="139"/>
      <c r="H16" s="139"/>
      <c r="I16" s="139"/>
      <c r="K16" s="353" t="s">
        <v>124</v>
      </c>
    </row>
    <row r="17" spans="1:11" s="137" customFormat="1" ht="18" customHeight="1">
      <c r="A17" s="140"/>
      <c r="B17" s="139"/>
      <c r="C17" s="140"/>
      <c r="D17" s="139"/>
      <c r="E17" s="140"/>
      <c r="F17" s="139"/>
      <c r="G17" s="139"/>
      <c r="H17" s="139"/>
      <c r="I17" s="139"/>
      <c r="J17" s="139"/>
      <c r="K17" s="139"/>
    </row>
    <row r="18" spans="1:11" ht="18" customHeight="1" thickBot="1">
      <c r="A18" s="34" t="s">
        <v>354</v>
      </c>
      <c r="B18" s="5"/>
      <c r="C18" s="10"/>
      <c r="D18" s="5"/>
      <c r="E18" s="10"/>
      <c r="F18" s="5"/>
      <c r="G18" s="5"/>
      <c r="H18" s="5"/>
      <c r="I18" s="5"/>
      <c r="J18" s="26"/>
      <c r="K18" s="5"/>
    </row>
    <row r="19" spans="1:13" ht="18" customHeight="1">
      <c r="A19" s="389" t="s">
        <v>131</v>
      </c>
      <c r="B19" s="379" t="s">
        <v>132</v>
      </c>
      <c r="C19" s="380"/>
      <c r="D19" s="379" t="s">
        <v>133</v>
      </c>
      <c r="E19" s="380"/>
      <c r="F19" s="391"/>
      <c r="G19" s="38"/>
      <c r="H19" s="40" t="s">
        <v>134</v>
      </c>
      <c r="I19" s="38"/>
      <c r="J19" s="39"/>
      <c r="K19" s="5"/>
      <c r="M19" s="187"/>
    </row>
    <row r="20" spans="1:11" s="27" customFormat="1" ht="18" customHeight="1" thickBot="1">
      <c r="A20" s="390"/>
      <c r="B20" s="381"/>
      <c r="C20" s="382"/>
      <c r="D20" s="381"/>
      <c r="E20" s="382"/>
      <c r="F20" s="392"/>
      <c r="G20" s="384" t="s">
        <v>129</v>
      </c>
      <c r="H20" s="384"/>
      <c r="I20" s="384" t="s">
        <v>130</v>
      </c>
      <c r="J20" s="385"/>
      <c r="K20" s="26"/>
    </row>
    <row r="21" spans="1:13" ht="14.25" thickTop="1">
      <c r="A21" s="28" t="s">
        <v>125</v>
      </c>
      <c r="B21" s="400">
        <f>SUM(B22:B34)</f>
        <v>58</v>
      </c>
      <c r="C21" s="376"/>
      <c r="D21" s="402">
        <f>SUM(D22:D34)</f>
        <v>10</v>
      </c>
      <c r="E21" s="402"/>
      <c r="F21" s="29">
        <f>SUM(F22:F34)</f>
        <v>48</v>
      </c>
      <c r="G21" s="375">
        <f>SUM(G22:G34)</f>
        <v>14</v>
      </c>
      <c r="H21" s="362"/>
      <c r="I21" s="375">
        <f>SUM(I22:I34)</f>
        <v>34</v>
      </c>
      <c r="J21" s="376"/>
      <c r="K21" s="33"/>
      <c r="M21" s="187"/>
    </row>
    <row r="22" spans="1:11" ht="13.5">
      <c r="A22" s="13" t="s">
        <v>13</v>
      </c>
      <c r="B22" s="404">
        <v>10</v>
      </c>
      <c r="C22" s="374"/>
      <c r="D22" s="401">
        <v>3</v>
      </c>
      <c r="E22" s="401"/>
      <c r="F22" s="7">
        <f>G22+I22</f>
        <v>7</v>
      </c>
      <c r="G22" s="393">
        <v>4</v>
      </c>
      <c r="H22" s="394"/>
      <c r="I22" s="393">
        <v>3</v>
      </c>
      <c r="J22" s="374"/>
      <c r="K22" s="33"/>
    </row>
    <row r="23" spans="1:14" ht="13.5">
      <c r="A23" s="13" t="s">
        <v>14</v>
      </c>
      <c r="B23" s="398">
        <v>6</v>
      </c>
      <c r="C23" s="383"/>
      <c r="D23" s="372" t="s">
        <v>142</v>
      </c>
      <c r="E23" s="373"/>
      <c r="F23" s="7">
        <f aca="true" t="shared" si="6" ref="F23:F47">G23+I23</f>
        <v>6</v>
      </c>
      <c r="G23" s="377">
        <v>3</v>
      </c>
      <c r="H23" s="378"/>
      <c r="I23" s="377">
        <v>3</v>
      </c>
      <c r="J23" s="383"/>
      <c r="K23" s="33"/>
      <c r="N23" s="36"/>
    </row>
    <row r="24" spans="1:13" ht="13.5">
      <c r="A24" s="13" t="s">
        <v>15</v>
      </c>
      <c r="B24" s="398">
        <v>7</v>
      </c>
      <c r="C24" s="383"/>
      <c r="D24" s="372" t="s">
        <v>142</v>
      </c>
      <c r="E24" s="373"/>
      <c r="F24" s="7">
        <f t="shared" si="6"/>
        <v>7</v>
      </c>
      <c r="G24" s="377">
        <v>1</v>
      </c>
      <c r="H24" s="378"/>
      <c r="I24" s="377">
        <v>6</v>
      </c>
      <c r="J24" s="383"/>
      <c r="K24" s="33"/>
      <c r="L24" s="187"/>
      <c r="M24" s="187"/>
    </row>
    <row r="25" spans="1:13" ht="13.5">
      <c r="A25" s="13" t="s">
        <v>16</v>
      </c>
      <c r="B25" s="398">
        <v>16</v>
      </c>
      <c r="C25" s="383"/>
      <c r="D25" s="373">
        <v>2</v>
      </c>
      <c r="E25" s="373"/>
      <c r="F25" s="7">
        <f t="shared" si="6"/>
        <v>14</v>
      </c>
      <c r="G25" s="377">
        <v>3</v>
      </c>
      <c r="H25" s="378"/>
      <c r="I25" s="377">
        <v>11</v>
      </c>
      <c r="J25" s="383"/>
      <c r="K25" s="33"/>
      <c r="M25" s="187"/>
    </row>
    <row r="26" spans="1:11" ht="13.5">
      <c r="A26" s="13" t="s">
        <v>17</v>
      </c>
      <c r="B26" s="398">
        <v>2</v>
      </c>
      <c r="C26" s="383"/>
      <c r="D26" s="372" t="s">
        <v>142</v>
      </c>
      <c r="E26" s="373"/>
      <c r="F26" s="7">
        <f>I26</f>
        <v>2</v>
      </c>
      <c r="G26" s="363" t="s">
        <v>142</v>
      </c>
      <c r="H26" s="364"/>
      <c r="I26" s="377">
        <v>2</v>
      </c>
      <c r="J26" s="383"/>
      <c r="K26" s="33"/>
    </row>
    <row r="27" spans="1:11" ht="13.5">
      <c r="A27" s="13" t="s">
        <v>18</v>
      </c>
      <c r="B27" s="398">
        <v>8</v>
      </c>
      <c r="C27" s="383"/>
      <c r="D27" s="373">
        <v>2</v>
      </c>
      <c r="E27" s="373"/>
      <c r="F27" s="7">
        <f t="shared" si="6"/>
        <v>6</v>
      </c>
      <c r="G27" s="377">
        <v>2</v>
      </c>
      <c r="H27" s="378"/>
      <c r="I27" s="377">
        <v>4</v>
      </c>
      <c r="J27" s="383"/>
      <c r="K27" s="33"/>
    </row>
    <row r="28" spans="1:11" ht="13.5">
      <c r="A28" s="13" t="s">
        <v>19</v>
      </c>
      <c r="B28" s="398">
        <v>3</v>
      </c>
      <c r="C28" s="383"/>
      <c r="D28" s="373">
        <v>1</v>
      </c>
      <c r="E28" s="373"/>
      <c r="F28" s="7">
        <f>I28</f>
        <v>2</v>
      </c>
      <c r="G28" s="386" t="s">
        <v>142</v>
      </c>
      <c r="H28" s="378"/>
      <c r="I28" s="377">
        <v>2</v>
      </c>
      <c r="J28" s="383"/>
      <c r="K28" s="33"/>
    </row>
    <row r="29" spans="1:11" ht="13.5">
      <c r="A29" s="13" t="s">
        <v>20</v>
      </c>
      <c r="B29" s="398">
        <v>2</v>
      </c>
      <c r="C29" s="383"/>
      <c r="D29" s="372" t="s">
        <v>142</v>
      </c>
      <c r="E29" s="373"/>
      <c r="F29" s="7">
        <f>I29</f>
        <v>2</v>
      </c>
      <c r="G29" s="386" t="s">
        <v>142</v>
      </c>
      <c r="H29" s="378"/>
      <c r="I29" s="386">
        <v>2</v>
      </c>
      <c r="J29" s="383"/>
      <c r="K29" s="33"/>
    </row>
    <row r="30" spans="1:11" ht="13.5">
      <c r="A30" s="13" t="s">
        <v>21</v>
      </c>
      <c r="B30" s="398">
        <v>1</v>
      </c>
      <c r="C30" s="383"/>
      <c r="D30" s="372" t="s">
        <v>142</v>
      </c>
      <c r="E30" s="373"/>
      <c r="F30" s="7">
        <f>G30</f>
        <v>1</v>
      </c>
      <c r="G30" s="377">
        <v>1</v>
      </c>
      <c r="H30" s="378"/>
      <c r="I30" s="386" t="s">
        <v>142</v>
      </c>
      <c r="J30" s="383"/>
      <c r="K30" s="33"/>
    </row>
    <row r="31" spans="1:11" ht="13.5">
      <c r="A31" s="13" t="s">
        <v>22</v>
      </c>
      <c r="B31" s="398">
        <v>1</v>
      </c>
      <c r="C31" s="383"/>
      <c r="D31" s="372" t="s">
        <v>142</v>
      </c>
      <c r="E31" s="373"/>
      <c r="F31" s="7">
        <f>I31</f>
        <v>1</v>
      </c>
      <c r="G31" s="386" t="s">
        <v>142</v>
      </c>
      <c r="H31" s="378"/>
      <c r="I31" s="386">
        <v>1</v>
      </c>
      <c r="J31" s="383"/>
      <c r="K31" s="33"/>
    </row>
    <row r="32" spans="1:11" ht="13.5">
      <c r="A32" s="13" t="s">
        <v>23</v>
      </c>
      <c r="B32" s="398">
        <v>1</v>
      </c>
      <c r="C32" s="383"/>
      <c r="D32" s="373">
        <v>1</v>
      </c>
      <c r="E32" s="373"/>
      <c r="F32" s="7">
        <v>0</v>
      </c>
      <c r="G32" s="386" t="s">
        <v>142</v>
      </c>
      <c r="H32" s="378"/>
      <c r="I32" s="386" t="s">
        <v>142</v>
      </c>
      <c r="J32" s="383"/>
      <c r="K32" s="33"/>
    </row>
    <row r="33" spans="1:11" ht="13.5">
      <c r="A33" s="13" t="s">
        <v>24</v>
      </c>
      <c r="B33" s="398">
        <v>1</v>
      </c>
      <c r="C33" s="383"/>
      <c r="D33" s="373">
        <v>1</v>
      </c>
      <c r="E33" s="373"/>
      <c r="F33" s="7">
        <v>0</v>
      </c>
      <c r="G33" s="386" t="s">
        <v>142</v>
      </c>
      <c r="H33" s="378"/>
      <c r="I33" s="386" t="s">
        <v>142</v>
      </c>
      <c r="J33" s="383"/>
      <c r="K33" s="33"/>
    </row>
    <row r="34" spans="1:11" ht="13.5">
      <c r="A34" s="13" t="s">
        <v>25</v>
      </c>
      <c r="B34" s="413" t="s">
        <v>142</v>
      </c>
      <c r="C34" s="370"/>
      <c r="D34" s="395" t="s">
        <v>142</v>
      </c>
      <c r="E34" s="396"/>
      <c r="F34" s="7">
        <v>0</v>
      </c>
      <c r="G34" s="367" t="s">
        <v>142</v>
      </c>
      <c r="H34" s="368"/>
      <c r="I34" s="367" t="s">
        <v>142</v>
      </c>
      <c r="J34" s="370"/>
      <c r="K34" s="33"/>
    </row>
    <row r="35" spans="1:11" ht="13.5">
      <c r="A35" s="30" t="s">
        <v>26</v>
      </c>
      <c r="B35" s="412">
        <f>SUM(B36:B47)</f>
        <v>180</v>
      </c>
      <c r="C35" s="371"/>
      <c r="D35" s="399">
        <f aca="true" t="shared" si="7" ref="D35:I35">SUM(D36:D47)</f>
        <v>42</v>
      </c>
      <c r="E35" s="399"/>
      <c r="F35" s="31">
        <f t="shared" si="7"/>
        <v>138</v>
      </c>
      <c r="G35" s="365">
        <f t="shared" si="7"/>
        <v>37</v>
      </c>
      <c r="H35" s="366"/>
      <c r="I35" s="365">
        <f t="shared" si="7"/>
        <v>101</v>
      </c>
      <c r="J35" s="371"/>
      <c r="K35" s="33"/>
    </row>
    <row r="36" spans="1:11" ht="13.5">
      <c r="A36" s="13" t="s">
        <v>27</v>
      </c>
      <c r="B36" s="404">
        <v>27</v>
      </c>
      <c r="C36" s="374"/>
      <c r="D36" s="401">
        <v>9</v>
      </c>
      <c r="E36" s="401"/>
      <c r="F36" s="7">
        <f t="shared" si="6"/>
        <v>18</v>
      </c>
      <c r="G36" s="393">
        <v>3</v>
      </c>
      <c r="H36" s="394"/>
      <c r="I36" s="393">
        <v>15</v>
      </c>
      <c r="J36" s="374"/>
      <c r="K36" s="33"/>
    </row>
    <row r="37" spans="1:11" ht="13.5">
      <c r="A37" s="13" t="s">
        <v>28</v>
      </c>
      <c r="B37" s="398">
        <v>15</v>
      </c>
      <c r="C37" s="383"/>
      <c r="D37" s="373">
        <v>3</v>
      </c>
      <c r="E37" s="373"/>
      <c r="F37" s="7">
        <f t="shared" si="6"/>
        <v>12</v>
      </c>
      <c r="G37" s="377">
        <v>5</v>
      </c>
      <c r="H37" s="378"/>
      <c r="I37" s="377">
        <v>7</v>
      </c>
      <c r="J37" s="383"/>
      <c r="K37" s="33"/>
    </row>
    <row r="38" spans="1:11" ht="13.5">
      <c r="A38" s="13" t="s">
        <v>29</v>
      </c>
      <c r="B38" s="398">
        <v>15</v>
      </c>
      <c r="C38" s="383"/>
      <c r="D38" s="373">
        <v>5</v>
      </c>
      <c r="E38" s="373"/>
      <c r="F38" s="7">
        <f t="shared" si="6"/>
        <v>10</v>
      </c>
      <c r="G38" s="377">
        <v>4</v>
      </c>
      <c r="H38" s="378"/>
      <c r="I38" s="377">
        <v>6</v>
      </c>
      <c r="J38" s="383"/>
      <c r="K38" s="33"/>
    </row>
    <row r="39" spans="1:11" ht="13.5">
      <c r="A39" s="13" t="s">
        <v>30</v>
      </c>
      <c r="B39" s="398">
        <v>2</v>
      </c>
      <c r="C39" s="383"/>
      <c r="D39" s="373">
        <v>1</v>
      </c>
      <c r="E39" s="373"/>
      <c r="F39" s="7">
        <f>I39</f>
        <v>1</v>
      </c>
      <c r="G39" s="386" t="s">
        <v>142</v>
      </c>
      <c r="H39" s="378"/>
      <c r="I39" s="377">
        <v>1</v>
      </c>
      <c r="J39" s="383"/>
      <c r="K39" s="33"/>
    </row>
    <row r="40" spans="1:11" ht="13.5">
      <c r="A40" s="13" t="s">
        <v>31</v>
      </c>
      <c r="B40" s="398">
        <v>4</v>
      </c>
      <c r="C40" s="383"/>
      <c r="D40" s="373">
        <v>3</v>
      </c>
      <c r="E40" s="373"/>
      <c r="F40" s="7">
        <f>G40</f>
        <v>1</v>
      </c>
      <c r="G40" s="377">
        <v>1</v>
      </c>
      <c r="H40" s="378"/>
      <c r="I40" s="386" t="s">
        <v>142</v>
      </c>
      <c r="J40" s="383"/>
      <c r="K40" s="33"/>
    </row>
    <row r="41" spans="1:11" ht="13.5">
      <c r="A41" s="13" t="s">
        <v>32</v>
      </c>
      <c r="B41" s="398">
        <v>18</v>
      </c>
      <c r="C41" s="383"/>
      <c r="D41" s="373">
        <v>3</v>
      </c>
      <c r="E41" s="373"/>
      <c r="F41" s="7">
        <f t="shared" si="6"/>
        <v>15</v>
      </c>
      <c r="G41" s="377">
        <v>6</v>
      </c>
      <c r="H41" s="378"/>
      <c r="I41" s="377">
        <v>9</v>
      </c>
      <c r="J41" s="383"/>
      <c r="K41" s="33"/>
    </row>
    <row r="42" spans="1:11" ht="13.5">
      <c r="A42" s="13" t="s">
        <v>33</v>
      </c>
      <c r="B42" s="398">
        <v>4</v>
      </c>
      <c r="C42" s="383"/>
      <c r="D42" s="372" t="s">
        <v>142</v>
      </c>
      <c r="E42" s="373"/>
      <c r="F42" s="7">
        <f t="shared" si="6"/>
        <v>4</v>
      </c>
      <c r="G42" s="377">
        <v>1</v>
      </c>
      <c r="H42" s="378"/>
      <c r="I42" s="377">
        <v>3</v>
      </c>
      <c r="J42" s="383"/>
      <c r="K42" s="33"/>
    </row>
    <row r="43" spans="1:11" ht="13.5">
      <c r="A43" s="13" t="s">
        <v>34</v>
      </c>
      <c r="B43" s="398">
        <v>10</v>
      </c>
      <c r="C43" s="383"/>
      <c r="D43" s="373">
        <v>3</v>
      </c>
      <c r="E43" s="373"/>
      <c r="F43" s="7">
        <f t="shared" si="6"/>
        <v>7</v>
      </c>
      <c r="G43" s="377">
        <v>3</v>
      </c>
      <c r="H43" s="378"/>
      <c r="I43" s="377">
        <v>4</v>
      </c>
      <c r="J43" s="383"/>
      <c r="K43" s="33"/>
    </row>
    <row r="44" spans="1:11" ht="13.5">
      <c r="A44" s="13" t="s">
        <v>35</v>
      </c>
      <c r="B44" s="398">
        <v>43</v>
      </c>
      <c r="C44" s="383"/>
      <c r="D44" s="373">
        <v>6</v>
      </c>
      <c r="E44" s="373"/>
      <c r="F44" s="7">
        <f t="shared" si="6"/>
        <v>37</v>
      </c>
      <c r="G44" s="377">
        <v>6</v>
      </c>
      <c r="H44" s="378"/>
      <c r="I44" s="377">
        <v>31</v>
      </c>
      <c r="J44" s="383"/>
      <c r="K44" s="33"/>
    </row>
    <row r="45" spans="1:11" ht="13.5">
      <c r="A45" s="13" t="s">
        <v>36</v>
      </c>
      <c r="B45" s="398">
        <v>12</v>
      </c>
      <c r="C45" s="383"/>
      <c r="D45" s="373">
        <v>2</v>
      </c>
      <c r="E45" s="373"/>
      <c r="F45" s="7">
        <f t="shared" si="6"/>
        <v>10</v>
      </c>
      <c r="G45" s="377">
        <v>2</v>
      </c>
      <c r="H45" s="378"/>
      <c r="I45" s="377">
        <v>8</v>
      </c>
      <c r="J45" s="383"/>
      <c r="K45" s="33"/>
    </row>
    <row r="46" spans="1:11" ht="13.5">
      <c r="A46" s="13" t="s">
        <v>37</v>
      </c>
      <c r="B46" s="398">
        <v>1</v>
      </c>
      <c r="C46" s="383"/>
      <c r="D46" s="373">
        <v>1</v>
      </c>
      <c r="E46" s="373"/>
      <c r="F46" s="7">
        <v>0</v>
      </c>
      <c r="G46" s="386" t="s">
        <v>142</v>
      </c>
      <c r="H46" s="378"/>
      <c r="I46" s="386" t="s">
        <v>142</v>
      </c>
      <c r="J46" s="383"/>
      <c r="K46" s="33"/>
    </row>
    <row r="47" spans="1:11" ht="14.25" thickBot="1">
      <c r="A47" s="32" t="s">
        <v>38</v>
      </c>
      <c r="B47" s="403">
        <v>29</v>
      </c>
      <c r="C47" s="369"/>
      <c r="D47" s="397">
        <v>6</v>
      </c>
      <c r="E47" s="397"/>
      <c r="F47" s="14">
        <f t="shared" si="6"/>
        <v>23</v>
      </c>
      <c r="G47" s="387">
        <v>6</v>
      </c>
      <c r="H47" s="388"/>
      <c r="I47" s="387">
        <v>17</v>
      </c>
      <c r="J47" s="369"/>
      <c r="K47" s="33"/>
    </row>
    <row r="48" spans="2:3" ht="13.5">
      <c r="B48" s="5"/>
      <c r="C48" s="5"/>
    </row>
    <row r="49" spans="2:3" ht="13.5">
      <c r="B49" s="5"/>
      <c r="C49" s="5"/>
    </row>
    <row r="50" spans="2:3" ht="13.5">
      <c r="B50" s="5"/>
      <c r="C50" s="5"/>
    </row>
    <row r="51" spans="2:3" ht="13.5">
      <c r="B51" s="5"/>
      <c r="C51" s="5"/>
    </row>
    <row r="52" spans="2:3" ht="13.5">
      <c r="B52" s="5"/>
      <c r="C52" s="5"/>
    </row>
    <row r="53" spans="2:3" ht="13.5">
      <c r="B53" s="5"/>
      <c r="C53" s="5"/>
    </row>
  </sheetData>
  <sheetProtection/>
  <mergeCells count="120">
    <mergeCell ref="B30:C30"/>
    <mergeCell ref="B35:C35"/>
    <mergeCell ref="B34:C34"/>
    <mergeCell ref="B38:C38"/>
    <mergeCell ref="B37:C37"/>
    <mergeCell ref="B36:C36"/>
    <mergeCell ref="B31:C31"/>
    <mergeCell ref="B23:C23"/>
    <mergeCell ref="B22:C22"/>
    <mergeCell ref="J2:K2"/>
    <mergeCell ref="B3:C3"/>
    <mergeCell ref="D3:E3"/>
    <mergeCell ref="F3:J3"/>
    <mergeCell ref="G4:H4"/>
    <mergeCell ref="I4:J4"/>
    <mergeCell ref="B47:C47"/>
    <mergeCell ref="B46:C46"/>
    <mergeCell ref="B45:C45"/>
    <mergeCell ref="B44:C44"/>
    <mergeCell ref="D36:E36"/>
    <mergeCell ref="D39:E39"/>
    <mergeCell ref="D22:E22"/>
    <mergeCell ref="D21:E21"/>
    <mergeCell ref="B33:C33"/>
    <mergeCell ref="B32:C32"/>
    <mergeCell ref="D35:E35"/>
    <mergeCell ref="B21:C21"/>
    <mergeCell ref="B25:C25"/>
    <mergeCell ref="B24:C24"/>
    <mergeCell ref="B29:C29"/>
    <mergeCell ref="B28:C28"/>
    <mergeCell ref="B27:C27"/>
    <mergeCell ref="B26:C26"/>
    <mergeCell ref="D43:E43"/>
    <mergeCell ref="D42:E42"/>
    <mergeCell ref="B41:C41"/>
    <mergeCell ref="B39:C39"/>
    <mergeCell ref="D41:E41"/>
    <mergeCell ref="D40:E40"/>
    <mergeCell ref="B43:C43"/>
    <mergeCell ref="B42:C42"/>
    <mergeCell ref="B40:C40"/>
    <mergeCell ref="D47:E47"/>
    <mergeCell ref="D46:E46"/>
    <mergeCell ref="D45:E45"/>
    <mergeCell ref="D44:E44"/>
    <mergeCell ref="G36:H36"/>
    <mergeCell ref="G42:H42"/>
    <mergeCell ref="G41:H41"/>
    <mergeCell ref="G40:H40"/>
    <mergeCell ref="D38:E38"/>
    <mergeCell ref="D37:E37"/>
    <mergeCell ref="G39:H39"/>
    <mergeCell ref="G37:H37"/>
    <mergeCell ref="G38:H38"/>
    <mergeCell ref="G32:H32"/>
    <mergeCell ref="G31:H31"/>
    <mergeCell ref="D30:E30"/>
    <mergeCell ref="D34:E34"/>
    <mergeCell ref="D33:E33"/>
    <mergeCell ref="D32:E32"/>
    <mergeCell ref="D31:E31"/>
    <mergeCell ref="G46:H46"/>
    <mergeCell ref="G45:H45"/>
    <mergeCell ref="G44:H44"/>
    <mergeCell ref="G43:H43"/>
    <mergeCell ref="G29:H29"/>
    <mergeCell ref="D24:E24"/>
    <mergeCell ref="I30:J30"/>
    <mergeCell ref="I28:J28"/>
    <mergeCell ref="G21:H21"/>
    <mergeCell ref="G28:H28"/>
    <mergeCell ref="G27:H27"/>
    <mergeCell ref="G26:H26"/>
    <mergeCell ref="G25:H25"/>
    <mergeCell ref="G22:H22"/>
    <mergeCell ref="I35:J35"/>
    <mergeCell ref="I32:J32"/>
    <mergeCell ref="D23:E23"/>
    <mergeCell ref="D27:E27"/>
    <mergeCell ref="D26:E26"/>
    <mergeCell ref="D25:E25"/>
    <mergeCell ref="G30:H30"/>
    <mergeCell ref="D28:E28"/>
    <mergeCell ref="D29:E29"/>
    <mergeCell ref="I29:J29"/>
    <mergeCell ref="I47:J47"/>
    <mergeCell ref="I46:J46"/>
    <mergeCell ref="I45:J45"/>
    <mergeCell ref="I44:J44"/>
    <mergeCell ref="G47:H47"/>
    <mergeCell ref="A19:A20"/>
    <mergeCell ref="F19:F20"/>
    <mergeCell ref="I24:J24"/>
    <mergeCell ref="I23:J23"/>
    <mergeCell ref="I22:J22"/>
    <mergeCell ref="G24:H24"/>
    <mergeCell ref="D19:E20"/>
    <mergeCell ref="G20:H20"/>
    <mergeCell ref="I21:J21"/>
    <mergeCell ref="I43:J43"/>
    <mergeCell ref="I27:J27"/>
    <mergeCell ref="I26:J26"/>
    <mergeCell ref="I25:J25"/>
    <mergeCell ref="I41:J41"/>
    <mergeCell ref="I40:J40"/>
    <mergeCell ref="I31:J31"/>
    <mergeCell ref="I39:J39"/>
    <mergeCell ref="I33:J33"/>
    <mergeCell ref="I34:J34"/>
    <mergeCell ref="G23:H23"/>
    <mergeCell ref="B19:C20"/>
    <mergeCell ref="I42:J42"/>
    <mergeCell ref="I20:J20"/>
    <mergeCell ref="G33:H33"/>
    <mergeCell ref="G35:H35"/>
    <mergeCell ref="G34:H34"/>
    <mergeCell ref="I38:J38"/>
    <mergeCell ref="I37:J37"/>
    <mergeCell ref="I36:J3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&amp;R&amp;12農林業</oddHeader>
    <oddFooter>&amp;C23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3:G59"/>
  <sheetViews>
    <sheetView zoomScale="80" zoomScaleNormal="80" zoomScalePageLayoutView="0" workbookViewId="0" topLeftCell="A4">
      <selection activeCell="R57" sqref="R57"/>
    </sheetView>
  </sheetViews>
  <sheetFormatPr defaultColWidth="9.00390625" defaultRowHeight="13.5"/>
  <cols>
    <col min="1" max="1" width="9.75390625" style="1" customWidth="1"/>
    <col min="2" max="3" width="15.625" style="1" customWidth="1"/>
    <col min="4" max="4" width="8.125" style="1" customWidth="1"/>
    <col min="5" max="6" width="15.625" style="1" customWidth="1"/>
    <col min="7" max="7" width="8.125" style="1" customWidth="1"/>
    <col min="8" max="16384" width="9.00390625" style="1" customWidth="1"/>
  </cols>
  <sheetData>
    <row r="2" ht="14.25" thickBot="1"/>
    <row r="3" spans="1:6" ht="18" customHeight="1">
      <c r="A3" s="379" t="s">
        <v>131</v>
      </c>
      <c r="B3" s="417" t="s">
        <v>135</v>
      </c>
      <c r="C3" s="417" t="s">
        <v>133</v>
      </c>
      <c r="D3" s="414" t="s">
        <v>134</v>
      </c>
      <c r="E3" s="414"/>
      <c r="F3" s="415"/>
    </row>
    <row r="4" spans="1:7" ht="18" customHeight="1" thickBot="1">
      <c r="A4" s="416"/>
      <c r="B4" s="418"/>
      <c r="C4" s="418"/>
      <c r="D4" s="37"/>
      <c r="E4" s="42" t="s">
        <v>129</v>
      </c>
      <c r="F4" s="43" t="s">
        <v>130</v>
      </c>
      <c r="G4" s="41"/>
    </row>
    <row r="5" spans="1:7" ht="14.25" thickTop="1">
      <c r="A5" s="28" t="s">
        <v>126</v>
      </c>
      <c r="B5" s="303">
        <f>SUM(B6:B16)</f>
        <v>200</v>
      </c>
      <c r="C5" s="303">
        <f>SUM(C6:C16)</f>
        <v>39</v>
      </c>
      <c r="D5" s="299">
        <f>SUM(D6:D16)</f>
        <v>161</v>
      </c>
      <c r="E5" s="304">
        <f>SUM(E6:E16)</f>
        <v>45</v>
      </c>
      <c r="F5" s="296">
        <f>SUM(F6:F16)</f>
        <v>116</v>
      </c>
      <c r="G5" s="33"/>
    </row>
    <row r="6" spans="1:7" ht="13.5">
      <c r="A6" s="13" t="s">
        <v>60</v>
      </c>
      <c r="B6" s="305">
        <v>13</v>
      </c>
      <c r="C6" s="306">
        <v>3</v>
      </c>
      <c r="D6" s="293">
        <f aca="true" t="shared" si="0" ref="D6:D16">E6+F6</f>
        <v>10</v>
      </c>
      <c r="E6" s="292">
        <v>2</v>
      </c>
      <c r="F6" s="307">
        <v>8</v>
      </c>
      <c r="G6" s="33"/>
    </row>
    <row r="7" spans="1:7" ht="13.5">
      <c r="A7" s="13" t="s">
        <v>61</v>
      </c>
      <c r="B7" s="306">
        <v>50</v>
      </c>
      <c r="C7" s="306">
        <v>7</v>
      </c>
      <c r="D7" s="293">
        <f t="shared" si="0"/>
        <v>43</v>
      </c>
      <c r="E7" s="292">
        <v>8</v>
      </c>
      <c r="F7" s="307">
        <v>35</v>
      </c>
      <c r="G7" s="33"/>
    </row>
    <row r="8" spans="1:7" ht="13.5">
      <c r="A8" s="13" t="s">
        <v>62</v>
      </c>
      <c r="B8" s="306">
        <v>35</v>
      </c>
      <c r="C8" s="306">
        <v>4</v>
      </c>
      <c r="D8" s="293">
        <f t="shared" si="0"/>
        <v>31</v>
      </c>
      <c r="E8" s="292">
        <v>9</v>
      </c>
      <c r="F8" s="307">
        <v>22</v>
      </c>
      <c r="G8" s="33"/>
    </row>
    <row r="9" spans="1:7" ht="13.5">
      <c r="A9" s="13" t="s">
        <v>63</v>
      </c>
      <c r="B9" s="306">
        <v>8</v>
      </c>
      <c r="C9" s="306">
        <v>2</v>
      </c>
      <c r="D9" s="293">
        <f t="shared" si="0"/>
        <v>6</v>
      </c>
      <c r="E9" s="292">
        <v>0</v>
      </c>
      <c r="F9" s="307">
        <v>6</v>
      </c>
      <c r="G9" s="33"/>
    </row>
    <row r="10" spans="1:7" ht="13.5">
      <c r="A10" s="13" t="s">
        <v>64</v>
      </c>
      <c r="B10" s="306">
        <v>43</v>
      </c>
      <c r="C10" s="306">
        <v>11</v>
      </c>
      <c r="D10" s="293">
        <f t="shared" si="0"/>
        <v>32</v>
      </c>
      <c r="E10" s="292">
        <v>10</v>
      </c>
      <c r="F10" s="307">
        <v>22</v>
      </c>
      <c r="G10" s="33"/>
    </row>
    <row r="11" spans="1:7" ht="13.5">
      <c r="A11" s="13" t="s">
        <v>65</v>
      </c>
      <c r="B11" s="306">
        <v>16</v>
      </c>
      <c r="C11" s="306">
        <v>5</v>
      </c>
      <c r="D11" s="293">
        <f t="shared" si="0"/>
        <v>11</v>
      </c>
      <c r="E11" s="292">
        <v>2</v>
      </c>
      <c r="F11" s="307">
        <v>9</v>
      </c>
      <c r="G11" s="33"/>
    </row>
    <row r="12" spans="1:7" ht="13.5">
      <c r="A12" s="13" t="s">
        <v>66</v>
      </c>
      <c r="B12" s="306">
        <v>6</v>
      </c>
      <c r="C12" s="306">
        <v>0</v>
      </c>
      <c r="D12" s="293">
        <f t="shared" si="0"/>
        <v>6</v>
      </c>
      <c r="E12" s="292">
        <v>6</v>
      </c>
      <c r="F12" s="307">
        <v>0</v>
      </c>
      <c r="G12" s="33"/>
    </row>
    <row r="13" spans="1:7" ht="13.5">
      <c r="A13" s="13" t="s">
        <v>67</v>
      </c>
      <c r="B13" s="306">
        <v>2</v>
      </c>
      <c r="C13" s="306">
        <v>0</v>
      </c>
      <c r="D13" s="293">
        <f t="shared" si="0"/>
        <v>2</v>
      </c>
      <c r="E13" s="292">
        <v>1</v>
      </c>
      <c r="F13" s="307">
        <v>1</v>
      </c>
      <c r="G13" s="33"/>
    </row>
    <row r="14" spans="1:7" ht="13.5">
      <c r="A14" s="13" t="s">
        <v>68</v>
      </c>
      <c r="B14" s="306">
        <v>1</v>
      </c>
      <c r="C14" s="306">
        <v>0</v>
      </c>
      <c r="D14" s="293">
        <f t="shared" si="0"/>
        <v>1</v>
      </c>
      <c r="E14" s="292">
        <v>1</v>
      </c>
      <c r="F14" s="307">
        <v>0</v>
      </c>
      <c r="G14" s="33"/>
    </row>
    <row r="15" spans="1:7" ht="13.5">
      <c r="A15" s="13" t="s">
        <v>69</v>
      </c>
      <c r="B15" s="306">
        <v>2</v>
      </c>
      <c r="C15" s="306">
        <v>1</v>
      </c>
      <c r="D15" s="293">
        <f t="shared" si="0"/>
        <v>1</v>
      </c>
      <c r="E15" s="292">
        <v>1</v>
      </c>
      <c r="F15" s="307">
        <v>0</v>
      </c>
      <c r="G15" s="33"/>
    </row>
    <row r="16" spans="1:7" ht="13.5">
      <c r="A16" s="13" t="s">
        <v>70</v>
      </c>
      <c r="B16" s="306">
        <v>24</v>
      </c>
      <c r="C16" s="306">
        <v>6</v>
      </c>
      <c r="D16" s="293">
        <f t="shared" si="0"/>
        <v>18</v>
      </c>
      <c r="E16" s="292">
        <v>5</v>
      </c>
      <c r="F16" s="307">
        <v>13</v>
      </c>
      <c r="G16" s="33"/>
    </row>
    <row r="17" spans="1:7" ht="13.5">
      <c r="A17" s="28" t="s">
        <v>127</v>
      </c>
      <c r="B17" s="303">
        <f>SUM(B18:B20)</f>
        <v>17</v>
      </c>
      <c r="C17" s="303">
        <f>SUM(C18:C20)</f>
        <v>5</v>
      </c>
      <c r="D17" s="298">
        <f>SUM(D18:D20)</f>
        <v>12</v>
      </c>
      <c r="E17" s="295">
        <f>SUM(E18:E20)</f>
        <v>3</v>
      </c>
      <c r="F17" s="308">
        <f>SUM(F18:F20)</f>
        <v>9</v>
      </c>
      <c r="G17" s="33"/>
    </row>
    <row r="18" spans="1:7" ht="13.5">
      <c r="A18" s="13" t="s">
        <v>71</v>
      </c>
      <c r="B18" s="306">
        <v>4</v>
      </c>
      <c r="C18" s="306">
        <v>3</v>
      </c>
      <c r="D18" s="293">
        <f>E18+F18</f>
        <v>1</v>
      </c>
      <c r="E18" s="292">
        <v>0</v>
      </c>
      <c r="F18" s="307">
        <v>1</v>
      </c>
      <c r="G18" s="33"/>
    </row>
    <row r="19" spans="1:7" ht="13.5">
      <c r="A19" s="13" t="s">
        <v>72</v>
      </c>
      <c r="B19" s="306">
        <v>7</v>
      </c>
      <c r="C19" s="306">
        <v>1</v>
      </c>
      <c r="D19" s="293">
        <f>E19+F19</f>
        <v>6</v>
      </c>
      <c r="E19" s="292">
        <v>2</v>
      </c>
      <c r="F19" s="307">
        <v>4</v>
      </c>
      <c r="G19" s="33"/>
    </row>
    <row r="20" spans="1:7" ht="13.5">
      <c r="A20" s="35" t="s">
        <v>73</v>
      </c>
      <c r="B20" s="309">
        <v>6</v>
      </c>
      <c r="C20" s="309">
        <v>1</v>
      </c>
      <c r="D20" s="302">
        <f>E20+F20</f>
        <v>5</v>
      </c>
      <c r="E20" s="310">
        <v>1</v>
      </c>
      <c r="F20" s="311">
        <v>4</v>
      </c>
      <c r="G20" s="33"/>
    </row>
    <row r="21" spans="1:7" ht="13.5">
      <c r="A21" s="28" t="s">
        <v>74</v>
      </c>
      <c r="B21" s="303">
        <f>SUM(B22:B26)</f>
        <v>176</v>
      </c>
      <c r="C21" s="303">
        <f>SUM(C22:C26)</f>
        <v>35</v>
      </c>
      <c r="D21" s="298">
        <f>SUM(D22:D26)</f>
        <v>141</v>
      </c>
      <c r="E21" s="295">
        <f>SUM(E22:E26)</f>
        <v>36</v>
      </c>
      <c r="F21" s="308">
        <f>SUM(F22:F26)</f>
        <v>105</v>
      </c>
      <c r="G21" s="33"/>
    </row>
    <row r="22" spans="1:7" ht="13.5">
      <c r="A22" s="13" t="s">
        <v>75</v>
      </c>
      <c r="B22" s="306">
        <v>22</v>
      </c>
      <c r="C22" s="306">
        <v>6</v>
      </c>
      <c r="D22" s="293">
        <f>E22+F22</f>
        <v>16</v>
      </c>
      <c r="E22" s="292">
        <v>6</v>
      </c>
      <c r="F22" s="307">
        <v>10</v>
      </c>
      <c r="G22" s="33"/>
    </row>
    <row r="23" spans="1:7" ht="13.5">
      <c r="A23" s="13" t="s">
        <v>76</v>
      </c>
      <c r="B23" s="306">
        <v>57</v>
      </c>
      <c r="C23" s="306">
        <v>10</v>
      </c>
      <c r="D23" s="293">
        <f>E23+F23</f>
        <v>47</v>
      </c>
      <c r="E23" s="292">
        <v>13</v>
      </c>
      <c r="F23" s="307">
        <v>34</v>
      </c>
      <c r="G23" s="33"/>
    </row>
    <row r="24" spans="1:7" ht="13.5">
      <c r="A24" s="13" t="s">
        <v>77</v>
      </c>
      <c r="B24" s="306">
        <v>24</v>
      </c>
      <c r="C24" s="306">
        <v>7</v>
      </c>
      <c r="D24" s="293">
        <f>E24+F24</f>
        <v>17</v>
      </c>
      <c r="E24" s="292">
        <v>6</v>
      </c>
      <c r="F24" s="307">
        <v>11</v>
      </c>
      <c r="G24" s="33"/>
    </row>
    <row r="25" spans="1:7" ht="13.5">
      <c r="A25" s="13" t="s">
        <v>78</v>
      </c>
      <c r="B25" s="306">
        <v>28</v>
      </c>
      <c r="C25" s="306">
        <v>7</v>
      </c>
      <c r="D25" s="293">
        <f>E25+F25</f>
        <v>21</v>
      </c>
      <c r="E25" s="292">
        <v>4</v>
      </c>
      <c r="F25" s="307">
        <v>17</v>
      </c>
      <c r="G25" s="33"/>
    </row>
    <row r="26" spans="1:7" ht="13.5">
      <c r="A26" s="13" t="s">
        <v>79</v>
      </c>
      <c r="B26" s="306">
        <v>45</v>
      </c>
      <c r="C26" s="306">
        <v>5</v>
      </c>
      <c r="D26" s="293">
        <f>E26+F26</f>
        <v>40</v>
      </c>
      <c r="E26" s="292">
        <v>7</v>
      </c>
      <c r="F26" s="307">
        <v>33</v>
      </c>
      <c r="G26" s="33"/>
    </row>
    <row r="27" spans="1:7" ht="13.5">
      <c r="A27" s="30" t="s">
        <v>80</v>
      </c>
      <c r="B27" s="312">
        <f>SUM(B28:B39)</f>
        <v>313</v>
      </c>
      <c r="C27" s="312">
        <f>SUM(C28:C39)</f>
        <v>59</v>
      </c>
      <c r="D27" s="301">
        <f>SUM(D28:D39)</f>
        <v>254</v>
      </c>
      <c r="E27" s="297">
        <f>SUM(E28:E39)</f>
        <v>108</v>
      </c>
      <c r="F27" s="313">
        <f>SUM(F28:F39)</f>
        <v>146</v>
      </c>
      <c r="G27" s="33"/>
    </row>
    <row r="28" spans="1:7" ht="13.5">
      <c r="A28" s="13" t="s">
        <v>81</v>
      </c>
      <c r="B28" s="306">
        <v>12</v>
      </c>
      <c r="C28" s="306">
        <v>3</v>
      </c>
      <c r="D28" s="293">
        <f aca="true" t="shared" si="1" ref="D28:D39">E28+F28</f>
        <v>9</v>
      </c>
      <c r="E28" s="292">
        <v>4</v>
      </c>
      <c r="F28" s="307">
        <v>5</v>
      </c>
      <c r="G28" s="33"/>
    </row>
    <row r="29" spans="1:7" ht="13.5">
      <c r="A29" s="13" t="s">
        <v>82</v>
      </c>
      <c r="B29" s="306">
        <v>24</v>
      </c>
      <c r="C29" s="306">
        <v>6</v>
      </c>
      <c r="D29" s="293">
        <f t="shared" si="1"/>
        <v>18</v>
      </c>
      <c r="E29" s="292">
        <v>10</v>
      </c>
      <c r="F29" s="307">
        <v>8</v>
      </c>
      <c r="G29" s="33"/>
    </row>
    <row r="30" spans="1:7" ht="13.5">
      <c r="A30" s="13" t="s">
        <v>83</v>
      </c>
      <c r="B30" s="306">
        <v>23</v>
      </c>
      <c r="C30" s="306">
        <v>3</v>
      </c>
      <c r="D30" s="293">
        <f t="shared" si="1"/>
        <v>20</v>
      </c>
      <c r="E30" s="314">
        <v>7</v>
      </c>
      <c r="F30" s="307">
        <v>13</v>
      </c>
      <c r="G30" s="33"/>
    </row>
    <row r="31" spans="1:7" ht="13.5">
      <c r="A31" s="13" t="s">
        <v>84</v>
      </c>
      <c r="B31" s="306">
        <v>18</v>
      </c>
      <c r="C31" s="306">
        <v>4</v>
      </c>
      <c r="D31" s="293">
        <f t="shared" si="1"/>
        <v>14</v>
      </c>
      <c r="E31" s="314">
        <v>3</v>
      </c>
      <c r="F31" s="307">
        <v>11</v>
      </c>
      <c r="G31" s="33"/>
    </row>
    <row r="32" spans="1:7" ht="13.5">
      <c r="A32" s="13" t="s">
        <v>85</v>
      </c>
      <c r="B32" s="306">
        <v>21</v>
      </c>
      <c r="C32" s="306">
        <v>8</v>
      </c>
      <c r="D32" s="293">
        <f t="shared" si="1"/>
        <v>13</v>
      </c>
      <c r="E32" s="292">
        <v>4</v>
      </c>
      <c r="F32" s="307">
        <v>9</v>
      </c>
      <c r="G32" s="33"/>
    </row>
    <row r="33" spans="1:7" ht="13.5">
      <c r="A33" s="13" t="s">
        <v>86</v>
      </c>
      <c r="B33" s="306">
        <v>33</v>
      </c>
      <c r="C33" s="306">
        <v>6</v>
      </c>
      <c r="D33" s="293">
        <f t="shared" si="1"/>
        <v>27</v>
      </c>
      <c r="E33" s="292">
        <v>11</v>
      </c>
      <c r="F33" s="307">
        <v>16</v>
      </c>
      <c r="G33" s="33"/>
    </row>
    <row r="34" spans="1:7" ht="13.5">
      <c r="A34" s="13" t="s">
        <v>87</v>
      </c>
      <c r="B34" s="306">
        <v>20</v>
      </c>
      <c r="C34" s="306">
        <v>2</v>
      </c>
      <c r="D34" s="293">
        <f t="shared" si="1"/>
        <v>18</v>
      </c>
      <c r="E34" s="292">
        <v>9</v>
      </c>
      <c r="F34" s="307">
        <v>9</v>
      </c>
      <c r="G34" s="33"/>
    </row>
    <row r="35" spans="1:7" ht="13.5">
      <c r="A35" s="13" t="s">
        <v>88</v>
      </c>
      <c r="B35" s="306">
        <v>32</v>
      </c>
      <c r="C35" s="306">
        <v>4</v>
      </c>
      <c r="D35" s="293">
        <f t="shared" si="1"/>
        <v>28</v>
      </c>
      <c r="E35" s="292">
        <v>12</v>
      </c>
      <c r="F35" s="307">
        <v>16</v>
      </c>
      <c r="G35" s="33"/>
    </row>
    <row r="36" spans="1:7" ht="13.5">
      <c r="A36" s="13" t="s">
        <v>89</v>
      </c>
      <c r="B36" s="306">
        <v>65</v>
      </c>
      <c r="C36" s="306">
        <v>8</v>
      </c>
      <c r="D36" s="293">
        <f t="shared" si="1"/>
        <v>57</v>
      </c>
      <c r="E36" s="292">
        <v>29</v>
      </c>
      <c r="F36" s="307">
        <v>28</v>
      </c>
      <c r="G36" s="33"/>
    </row>
    <row r="37" spans="1:7" ht="13.5">
      <c r="A37" s="13" t="s">
        <v>90</v>
      </c>
      <c r="B37" s="306">
        <v>34</v>
      </c>
      <c r="C37" s="306">
        <v>11</v>
      </c>
      <c r="D37" s="293">
        <f t="shared" si="1"/>
        <v>23</v>
      </c>
      <c r="E37" s="292">
        <v>12</v>
      </c>
      <c r="F37" s="307">
        <v>11</v>
      </c>
      <c r="G37" s="33"/>
    </row>
    <row r="38" spans="1:7" ht="13.5">
      <c r="A38" s="13" t="s">
        <v>91</v>
      </c>
      <c r="B38" s="306">
        <v>10</v>
      </c>
      <c r="C38" s="306">
        <v>2</v>
      </c>
      <c r="D38" s="293">
        <f t="shared" si="1"/>
        <v>8</v>
      </c>
      <c r="E38" s="292">
        <v>2</v>
      </c>
      <c r="F38" s="307">
        <v>6</v>
      </c>
      <c r="G38" s="33"/>
    </row>
    <row r="39" spans="1:7" ht="13.5">
      <c r="A39" s="13" t="s">
        <v>92</v>
      </c>
      <c r="B39" s="306">
        <v>21</v>
      </c>
      <c r="C39" s="306">
        <v>2</v>
      </c>
      <c r="D39" s="293">
        <f t="shared" si="1"/>
        <v>19</v>
      </c>
      <c r="E39" s="292">
        <v>5</v>
      </c>
      <c r="F39" s="307">
        <v>14</v>
      </c>
      <c r="G39" s="33"/>
    </row>
    <row r="40" spans="1:7" ht="13.5">
      <c r="A40" s="30" t="s">
        <v>93</v>
      </c>
      <c r="B40" s="312">
        <f>SUM(B41:B52)</f>
        <v>269</v>
      </c>
      <c r="C40" s="312">
        <f>SUM(C41:C52)</f>
        <v>47</v>
      </c>
      <c r="D40" s="301">
        <f>SUM(D41:D52)</f>
        <v>222</v>
      </c>
      <c r="E40" s="297">
        <f>SUM(E41:E52)</f>
        <v>33</v>
      </c>
      <c r="F40" s="313">
        <f>SUM(F41:F52)</f>
        <v>189</v>
      </c>
      <c r="G40" s="33"/>
    </row>
    <row r="41" spans="1:7" ht="13.5">
      <c r="A41" s="13" t="s">
        <v>94</v>
      </c>
      <c r="B41" s="306">
        <v>53</v>
      </c>
      <c r="C41" s="306">
        <v>16</v>
      </c>
      <c r="D41" s="293">
        <f aca="true" t="shared" si="2" ref="D41:D52">E41+F41</f>
        <v>37</v>
      </c>
      <c r="E41" s="292">
        <v>10</v>
      </c>
      <c r="F41" s="307">
        <v>27</v>
      </c>
      <c r="G41" s="33"/>
    </row>
    <row r="42" spans="1:7" ht="13.5">
      <c r="A42" s="13" t="s">
        <v>95</v>
      </c>
      <c r="B42" s="306">
        <v>10</v>
      </c>
      <c r="C42" s="306">
        <v>4</v>
      </c>
      <c r="D42" s="293">
        <f t="shared" si="2"/>
        <v>6</v>
      </c>
      <c r="E42" s="292">
        <v>0</v>
      </c>
      <c r="F42" s="307">
        <v>6</v>
      </c>
      <c r="G42" s="33"/>
    </row>
    <row r="43" spans="1:7" ht="13.5">
      <c r="A43" s="13" t="s">
        <v>96</v>
      </c>
      <c r="B43" s="306">
        <v>19</v>
      </c>
      <c r="C43" s="306">
        <v>5</v>
      </c>
      <c r="D43" s="293">
        <f t="shared" si="2"/>
        <v>14</v>
      </c>
      <c r="E43" s="292">
        <v>2</v>
      </c>
      <c r="F43" s="307">
        <v>12</v>
      </c>
      <c r="G43" s="33"/>
    </row>
    <row r="44" spans="1:7" ht="13.5">
      <c r="A44" s="13" t="s">
        <v>97</v>
      </c>
      <c r="B44" s="306">
        <v>11</v>
      </c>
      <c r="C44" s="306">
        <v>1</v>
      </c>
      <c r="D44" s="293">
        <f t="shared" si="2"/>
        <v>10</v>
      </c>
      <c r="E44" s="292">
        <v>1</v>
      </c>
      <c r="F44" s="307">
        <v>9</v>
      </c>
      <c r="G44" s="33"/>
    </row>
    <row r="45" spans="1:7" ht="13.5">
      <c r="A45" s="13" t="s">
        <v>98</v>
      </c>
      <c r="B45" s="306">
        <v>20</v>
      </c>
      <c r="C45" s="306">
        <v>4</v>
      </c>
      <c r="D45" s="293">
        <f t="shared" si="2"/>
        <v>16</v>
      </c>
      <c r="E45" s="292">
        <v>3</v>
      </c>
      <c r="F45" s="307">
        <v>13</v>
      </c>
      <c r="G45" s="33"/>
    </row>
    <row r="46" spans="1:7" ht="13.5">
      <c r="A46" s="13" t="s">
        <v>99</v>
      </c>
      <c r="B46" s="306">
        <v>14</v>
      </c>
      <c r="C46" s="306">
        <v>0</v>
      </c>
      <c r="D46" s="293">
        <f t="shared" si="2"/>
        <v>14</v>
      </c>
      <c r="E46" s="292">
        <v>2</v>
      </c>
      <c r="F46" s="307">
        <v>12</v>
      </c>
      <c r="G46" s="33"/>
    </row>
    <row r="47" spans="1:7" ht="13.5">
      <c r="A47" s="13" t="s">
        <v>100</v>
      </c>
      <c r="B47" s="306">
        <v>16</v>
      </c>
      <c r="C47" s="306">
        <v>0</v>
      </c>
      <c r="D47" s="293">
        <f t="shared" si="2"/>
        <v>16</v>
      </c>
      <c r="E47" s="292">
        <v>0</v>
      </c>
      <c r="F47" s="307">
        <v>16</v>
      </c>
      <c r="G47" s="33"/>
    </row>
    <row r="48" spans="1:7" ht="13.5">
      <c r="A48" s="13" t="s">
        <v>101</v>
      </c>
      <c r="B48" s="306">
        <v>22</v>
      </c>
      <c r="C48" s="306">
        <v>0</v>
      </c>
      <c r="D48" s="293">
        <f t="shared" si="2"/>
        <v>22</v>
      </c>
      <c r="E48" s="292">
        <v>2</v>
      </c>
      <c r="F48" s="307">
        <v>20</v>
      </c>
      <c r="G48" s="33"/>
    </row>
    <row r="49" spans="1:7" ht="13.5">
      <c r="A49" s="13" t="s">
        <v>102</v>
      </c>
      <c r="B49" s="306">
        <v>28</v>
      </c>
      <c r="C49" s="306">
        <v>4</v>
      </c>
      <c r="D49" s="293">
        <f t="shared" si="2"/>
        <v>24</v>
      </c>
      <c r="E49" s="292">
        <v>3</v>
      </c>
      <c r="F49" s="307">
        <v>21</v>
      </c>
      <c r="G49" s="33"/>
    </row>
    <row r="50" spans="1:7" ht="13.5">
      <c r="A50" s="13" t="s">
        <v>103</v>
      </c>
      <c r="B50" s="306">
        <v>19</v>
      </c>
      <c r="C50" s="306">
        <v>3</v>
      </c>
      <c r="D50" s="293">
        <f t="shared" si="2"/>
        <v>16</v>
      </c>
      <c r="E50" s="292">
        <v>1</v>
      </c>
      <c r="F50" s="307">
        <v>15</v>
      </c>
      <c r="G50" s="33"/>
    </row>
    <row r="51" spans="1:7" ht="13.5">
      <c r="A51" s="13" t="s">
        <v>104</v>
      </c>
      <c r="B51" s="306">
        <v>42</v>
      </c>
      <c r="C51" s="306">
        <v>7</v>
      </c>
      <c r="D51" s="293">
        <f t="shared" si="2"/>
        <v>35</v>
      </c>
      <c r="E51" s="292">
        <v>7</v>
      </c>
      <c r="F51" s="307">
        <v>28</v>
      </c>
      <c r="G51" s="33"/>
    </row>
    <row r="52" spans="1:7" ht="14.25" thickBot="1">
      <c r="A52" s="32" t="s">
        <v>105</v>
      </c>
      <c r="B52" s="315">
        <v>15</v>
      </c>
      <c r="C52" s="315">
        <v>3</v>
      </c>
      <c r="D52" s="300">
        <f t="shared" si="2"/>
        <v>12</v>
      </c>
      <c r="E52" s="294">
        <v>2</v>
      </c>
      <c r="F52" s="316">
        <v>10</v>
      </c>
      <c r="G52" s="33"/>
    </row>
    <row r="53" ht="13.5">
      <c r="B53" s="5"/>
    </row>
    <row r="54" ht="13.5">
      <c r="B54" s="5"/>
    </row>
    <row r="55" ht="13.5">
      <c r="B55" s="5"/>
    </row>
    <row r="56" ht="13.5">
      <c r="B56" s="5"/>
    </row>
    <row r="57" ht="13.5">
      <c r="B57" s="5"/>
    </row>
    <row r="58" ht="13.5">
      <c r="B58" s="5"/>
    </row>
    <row r="59" ht="13.5">
      <c r="B59" s="5"/>
    </row>
  </sheetData>
  <sheetProtection/>
  <mergeCells count="4">
    <mergeCell ref="D3:F3"/>
    <mergeCell ref="A3:A4"/>
    <mergeCell ref="B3:B4"/>
    <mergeCell ref="C3:C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&amp;L&amp;12農林業</oddHeader>
    <oddFooter>&amp;C24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3:G50"/>
  <sheetViews>
    <sheetView zoomScale="75" zoomScaleNormal="75" zoomScalePageLayoutView="0" workbookViewId="0" topLeftCell="A1">
      <selection activeCell="A44" sqref="A44"/>
    </sheetView>
  </sheetViews>
  <sheetFormatPr defaultColWidth="9.00390625" defaultRowHeight="13.5"/>
  <cols>
    <col min="1" max="1" width="9.75390625" style="1" customWidth="1"/>
    <col min="2" max="3" width="15.625" style="1" customWidth="1"/>
    <col min="4" max="4" width="8.125" style="1" customWidth="1"/>
    <col min="5" max="6" width="15.625" style="1" customWidth="1"/>
    <col min="7" max="7" width="8.125" style="1" customWidth="1"/>
    <col min="8" max="16384" width="9.00390625" style="1" customWidth="1"/>
  </cols>
  <sheetData>
    <row r="2" ht="14.25" thickBot="1"/>
    <row r="3" spans="1:6" ht="18" customHeight="1">
      <c r="A3" s="379" t="s">
        <v>131</v>
      </c>
      <c r="B3" s="417" t="s">
        <v>135</v>
      </c>
      <c r="C3" s="417" t="s">
        <v>133</v>
      </c>
      <c r="D3" s="414" t="s">
        <v>134</v>
      </c>
      <c r="E3" s="414"/>
      <c r="F3" s="415"/>
    </row>
    <row r="4" spans="1:7" ht="18" customHeight="1" thickBot="1">
      <c r="A4" s="416"/>
      <c r="B4" s="418"/>
      <c r="C4" s="418"/>
      <c r="D4" s="37"/>
      <c r="E4" s="42" t="s">
        <v>129</v>
      </c>
      <c r="F4" s="43" t="s">
        <v>130</v>
      </c>
      <c r="G4" s="41"/>
    </row>
    <row r="5" spans="1:7" ht="14.25" thickTop="1">
      <c r="A5" s="30" t="s">
        <v>106</v>
      </c>
      <c r="B5" s="312">
        <f>SUM(B6:B20)</f>
        <v>182</v>
      </c>
      <c r="C5" s="312">
        <f>SUM(C6:C20)</f>
        <v>67</v>
      </c>
      <c r="D5" s="301">
        <f>SUM(D6:D20)</f>
        <v>115</v>
      </c>
      <c r="E5" s="297">
        <f>SUM(E6:E20)</f>
        <v>38</v>
      </c>
      <c r="F5" s="313">
        <f>SUM(F6:F20)</f>
        <v>77</v>
      </c>
      <c r="G5" s="33"/>
    </row>
    <row r="6" spans="1:7" ht="13.5">
      <c r="A6" s="13" t="s">
        <v>107</v>
      </c>
      <c r="B6" s="306">
        <v>14</v>
      </c>
      <c r="C6" s="306">
        <v>2</v>
      </c>
      <c r="D6" s="293">
        <f aca="true" t="shared" si="0" ref="D6:D20">E6+F6</f>
        <v>12</v>
      </c>
      <c r="E6" s="292">
        <v>2</v>
      </c>
      <c r="F6" s="307">
        <v>10</v>
      </c>
      <c r="G6" s="5"/>
    </row>
    <row r="7" spans="1:7" ht="13.5">
      <c r="A7" s="13" t="s">
        <v>108</v>
      </c>
      <c r="B7" s="306">
        <v>22</v>
      </c>
      <c r="C7" s="306">
        <v>12</v>
      </c>
      <c r="D7" s="293">
        <f t="shared" si="0"/>
        <v>10</v>
      </c>
      <c r="E7" s="292">
        <v>5</v>
      </c>
      <c r="F7" s="307">
        <v>5</v>
      </c>
      <c r="G7" s="5"/>
    </row>
    <row r="8" spans="1:7" ht="13.5">
      <c r="A8" s="13" t="s">
        <v>109</v>
      </c>
      <c r="B8" s="306">
        <v>17</v>
      </c>
      <c r="C8" s="306">
        <v>4</v>
      </c>
      <c r="D8" s="293">
        <f t="shared" si="0"/>
        <v>13</v>
      </c>
      <c r="E8" s="292">
        <v>2</v>
      </c>
      <c r="F8" s="307">
        <v>11</v>
      </c>
      <c r="G8" s="5"/>
    </row>
    <row r="9" spans="1:7" ht="13.5">
      <c r="A9" s="13" t="s">
        <v>110</v>
      </c>
      <c r="B9" s="306">
        <v>18</v>
      </c>
      <c r="C9" s="306">
        <v>8</v>
      </c>
      <c r="D9" s="293">
        <f t="shared" si="0"/>
        <v>10</v>
      </c>
      <c r="E9" s="292">
        <v>8</v>
      </c>
      <c r="F9" s="307">
        <v>2</v>
      </c>
      <c r="G9" s="5"/>
    </row>
    <row r="10" spans="1:7" ht="13.5">
      <c r="A10" s="186" t="s">
        <v>277</v>
      </c>
      <c r="B10" s="306">
        <v>41</v>
      </c>
      <c r="C10" s="306">
        <v>12</v>
      </c>
      <c r="D10" s="293">
        <f t="shared" si="0"/>
        <v>29</v>
      </c>
      <c r="E10" s="292">
        <v>9</v>
      </c>
      <c r="F10" s="307">
        <v>20</v>
      </c>
      <c r="G10" s="5"/>
    </row>
    <row r="11" spans="1:7" ht="13.5">
      <c r="A11" s="13" t="s">
        <v>111</v>
      </c>
      <c r="B11" s="306">
        <v>5</v>
      </c>
      <c r="C11" s="306">
        <v>4</v>
      </c>
      <c r="D11" s="293">
        <f t="shared" si="0"/>
        <v>1</v>
      </c>
      <c r="E11" s="292">
        <v>1</v>
      </c>
      <c r="F11" s="307">
        <v>0</v>
      </c>
      <c r="G11" s="5"/>
    </row>
    <row r="12" spans="1:7" ht="13.5">
      <c r="A12" s="13" t="s">
        <v>112</v>
      </c>
      <c r="B12" s="306">
        <v>7</v>
      </c>
      <c r="C12" s="306">
        <v>2</v>
      </c>
      <c r="D12" s="293">
        <f t="shared" si="0"/>
        <v>5</v>
      </c>
      <c r="E12" s="292">
        <v>2</v>
      </c>
      <c r="F12" s="307">
        <v>3</v>
      </c>
      <c r="G12" s="5"/>
    </row>
    <row r="13" spans="1:7" ht="13.5">
      <c r="A13" s="13" t="s">
        <v>113</v>
      </c>
      <c r="B13" s="306">
        <v>13</v>
      </c>
      <c r="C13" s="306">
        <v>4</v>
      </c>
      <c r="D13" s="293">
        <f t="shared" si="0"/>
        <v>9</v>
      </c>
      <c r="E13" s="292">
        <v>1</v>
      </c>
      <c r="F13" s="307">
        <v>8</v>
      </c>
      <c r="G13" s="5"/>
    </row>
    <row r="14" spans="1:7" ht="13.5">
      <c r="A14" s="13" t="s">
        <v>114</v>
      </c>
      <c r="B14" s="306">
        <v>8</v>
      </c>
      <c r="C14" s="306">
        <v>2</v>
      </c>
      <c r="D14" s="293">
        <f t="shared" si="0"/>
        <v>6</v>
      </c>
      <c r="E14" s="292">
        <v>2</v>
      </c>
      <c r="F14" s="307">
        <v>4</v>
      </c>
      <c r="G14" s="5"/>
    </row>
    <row r="15" spans="1:7" ht="13.5">
      <c r="A15" s="13" t="s">
        <v>115</v>
      </c>
      <c r="B15" s="306">
        <v>2</v>
      </c>
      <c r="C15" s="306">
        <v>0</v>
      </c>
      <c r="D15" s="293">
        <f t="shared" si="0"/>
        <v>2</v>
      </c>
      <c r="E15" s="292">
        <v>1</v>
      </c>
      <c r="F15" s="307">
        <v>1</v>
      </c>
      <c r="G15" s="44"/>
    </row>
    <row r="16" spans="1:7" ht="13.5">
      <c r="A16" s="13" t="s">
        <v>116</v>
      </c>
      <c r="B16" s="306">
        <v>5</v>
      </c>
      <c r="C16" s="306">
        <v>2</v>
      </c>
      <c r="D16" s="293">
        <f t="shared" si="0"/>
        <v>3</v>
      </c>
      <c r="E16" s="292">
        <v>0</v>
      </c>
      <c r="F16" s="307">
        <v>3</v>
      </c>
      <c r="G16" s="5"/>
    </row>
    <row r="17" spans="1:7" ht="13.5">
      <c r="A17" s="13" t="s">
        <v>117</v>
      </c>
      <c r="B17" s="306">
        <v>5</v>
      </c>
      <c r="C17" s="306">
        <v>2</v>
      </c>
      <c r="D17" s="293">
        <f t="shared" si="0"/>
        <v>3</v>
      </c>
      <c r="E17" s="292">
        <v>1</v>
      </c>
      <c r="F17" s="307">
        <v>2</v>
      </c>
      <c r="G17" s="5"/>
    </row>
    <row r="18" spans="1:7" ht="13.5">
      <c r="A18" s="13" t="s">
        <v>118</v>
      </c>
      <c r="B18" s="306">
        <v>3</v>
      </c>
      <c r="C18" s="306">
        <v>2</v>
      </c>
      <c r="D18" s="293">
        <f t="shared" si="0"/>
        <v>1</v>
      </c>
      <c r="E18" s="292">
        <v>0</v>
      </c>
      <c r="F18" s="307">
        <v>1</v>
      </c>
      <c r="G18" s="5"/>
    </row>
    <row r="19" spans="1:7" ht="13.5">
      <c r="A19" s="13" t="s">
        <v>119</v>
      </c>
      <c r="B19" s="306">
        <v>15</v>
      </c>
      <c r="C19" s="306">
        <v>7</v>
      </c>
      <c r="D19" s="293">
        <f t="shared" si="0"/>
        <v>8</v>
      </c>
      <c r="E19" s="292">
        <v>3</v>
      </c>
      <c r="F19" s="307">
        <v>5</v>
      </c>
      <c r="G19" s="5"/>
    </row>
    <row r="20" spans="1:7" ht="13.5">
      <c r="A20" s="13" t="s">
        <v>120</v>
      </c>
      <c r="B20" s="306">
        <v>7</v>
      </c>
      <c r="C20" s="306">
        <v>4</v>
      </c>
      <c r="D20" s="293">
        <f t="shared" si="0"/>
        <v>3</v>
      </c>
      <c r="E20" s="292">
        <v>1</v>
      </c>
      <c r="F20" s="307">
        <v>2</v>
      </c>
      <c r="G20" s="5"/>
    </row>
    <row r="21" spans="1:7" ht="13.5">
      <c r="A21" s="30" t="s">
        <v>49</v>
      </c>
      <c r="B21" s="312">
        <f>SUM(B22:B32)</f>
        <v>229</v>
      </c>
      <c r="C21" s="312">
        <f>SUM(C22:C32)</f>
        <v>44</v>
      </c>
      <c r="D21" s="301">
        <f>SUM(D22:D32)</f>
        <v>185</v>
      </c>
      <c r="E21" s="297">
        <f>SUM(E22:E32)</f>
        <v>23</v>
      </c>
      <c r="F21" s="313">
        <f>SUM(F22:F32)</f>
        <v>162</v>
      </c>
      <c r="G21" s="5"/>
    </row>
    <row r="22" spans="1:7" ht="13.5">
      <c r="A22" s="13" t="s">
        <v>50</v>
      </c>
      <c r="B22" s="306">
        <v>20</v>
      </c>
      <c r="C22" s="306">
        <v>2</v>
      </c>
      <c r="D22" s="293">
        <f aca="true" t="shared" si="1" ref="D22:D32">E22+F22</f>
        <v>18</v>
      </c>
      <c r="E22" s="292">
        <v>2</v>
      </c>
      <c r="F22" s="307">
        <v>16</v>
      </c>
      <c r="G22" s="5"/>
    </row>
    <row r="23" spans="1:7" ht="13.5">
      <c r="A23" s="13" t="s">
        <v>28</v>
      </c>
      <c r="B23" s="306">
        <v>28</v>
      </c>
      <c r="C23" s="306">
        <v>2</v>
      </c>
      <c r="D23" s="293">
        <f t="shared" si="1"/>
        <v>26</v>
      </c>
      <c r="E23" s="292">
        <v>2</v>
      </c>
      <c r="F23" s="307">
        <v>24</v>
      </c>
      <c r="G23" s="5"/>
    </row>
    <row r="24" spans="1:7" ht="13.5">
      <c r="A24" s="13" t="s">
        <v>51</v>
      </c>
      <c r="B24" s="306">
        <v>20</v>
      </c>
      <c r="C24" s="306">
        <v>3</v>
      </c>
      <c r="D24" s="293">
        <f t="shared" si="1"/>
        <v>17</v>
      </c>
      <c r="E24" s="292">
        <v>1</v>
      </c>
      <c r="F24" s="307">
        <v>16</v>
      </c>
      <c r="G24" s="5"/>
    </row>
    <row r="25" spans="1:6" ht="13.5">
      <c r="A25" s="13" t="s">
        <v>52</v>
      </c>
      <c r="B25" s="306">
        <v>17</v>
      </c>
      <c r="C25" s="306">
        <v>3</v>
      </c>
      <c r="D25" s="293">
        <f t="shared" si="1"/>
        <v>14</v>
      </c>
      <c r="E25" s="292">
        <v>0</v>
      </c>
      <c r="F25" s="307">
        <v>14</v>
      </c>
    </row>
    <row r="26" spans="1:6" ht="13.5">
      <c r="A26" s="13" t="s">
        <v>53</v>
      </c>
      <c r="B26" s="306">
        <v>25</v>
      </c>
      <c r="C26" s="306">
        <v>4</v>
      </c>
      <c r="D26" s="293">
        <f t="shared" si="1"/>
        <v>21</v>
      </c>
      <c r="E26" s="292">
        <v>5</v>
      </c>
      <c r="F26" s="307">
        <v>16</v>
      </c>
    </row>
    <row r="27" spans="1:6" ht="13.5">
      <c r="A27" s="13" t="s">
        <v>54</v>
      </c>
      <c r="B27" s="306">
        <v>16</v>
      </c>
      <c r="C27" s="306">
        <v>2</v>
      </c>
      <c r="D27" s="293">
        <f t="shared" si="1"/>
        <v>14</v>
      </c>
      <c r="E27" s="292">
        <v>2</v>
      </c>
      <c r="F27" s="307">
        <v>12</v>
      </c>
    </row>
    <row r="28" spans="1:6" ht="13.5">
      <c r="A28" s="13" t="s">
        <v>55</v>
      </c>
      <c r="B28" s="306">
        <v>9</v>
      </c>
      <c r="C28" s="306">
        <v>1</v>
      </c>
      <c r="D28" s="293">
        <f t="shared" si="1"/>
        <v>8</v>
      </c>
      <c r="E28" s="292">
        <v>1</v>
      </c>
      <c r="F28" s="307">
        <v>7</v>
      </c>
    </row>
    <row r="29" spans="1:6" ht="13.5">
      <c r="A29" s="13" t="s">
        <v>56</v>
      </c>
      <c r="B29" s="306">
        <v>25</v>
      </c>
      <c r="C29" s="306">
        <v>9</v>
      </c>
      <c r="D29" s="293">
        <f t="shared" si="1"/>
        <v>16</v>
      </c>
      <c r="E29" s="292">
        <v>2</v>
      </c>
      <c r="F29" s="307">
        <v>14</v>
      </c>
    </row>
    <row r="30" spans="1:6" ht="13.5">
      <c r="A30" s="13" t="s">
        <v>57</v>
      </c>
      <c r="B30" s="306">
        <v>5</v>
      </c>
      <c r="C30" s="306">
        <v>2</v>
      </c>
      <c r="D30" s="293">
        <f t="shared" si="1"/>
        <v>3</v>
      </c>
      <c r="E30" s="292">
        <v>2</v>
      </c>
      <c r="F30" s="307">
        <v>1</v>
      </c>
    </row>
    <row r="31" spans="1:6" ht="13.5">
      <c r="A31" s="13" t="s">
        <v>58</v>
      </c>
      <c r="B31" s="306">
        <v>46</v>
      </c>
      <c r="C31" s="306">
        <v>9</v>
      </c>
      <c r="D31" s="293">
        <f t="shared" si="1"/>
        <v>37</v>
      </c>
      <c r="E31" s="292">
        <v>4</v>
      </c>
      <c r="F31" s="307">
        <v>33</v>
      </c>
    </row>
    <row r="32" spans="1:6" ht="13.5">
      <c r="A32" s="13" t="s">
        <v>59</v>
      </c>
      <c r="B32" s="306">
        <v>18</v>
      </c>
      <c r="C32" s="306">
        <v>7</v>
      </c>
      <c r="D32" s="293">
        <f t="shared" si="1"/>
        <v>11</v>
      </c>
      <c r="E32" s="292">
        <v>2</v>
      </c>
      <c r="F32" s="307">
        <v>9</v>
      </c>
    </row>
    <row r="33" spans="1:6" ht="13.5">
      <c r="A33" s="30" t="s">
        <v>39</v>
      </c>
      <c r="B33" s="312">
        <f>SUM(B34:B42)</f>
        <v>313</v>
      </c>
      <c r="C33" s="312">
        <f>SUM(C34:C42)</f>
        <v>64</v>
      </c>
      <c r="D33" s="301">
        <f>SUM(D34:D42)</f>
        <v>249</v>
      </c>
      <c r="E33" s="297">
        <f>SUM(E34:E42)</f>
        <v>51</v>
      </c>
      <c r="F33" s="313">
        <f>SUM(F34:F42)</f>
        <v>198</v>
      </c>
    </row>
    <row r="34" spans="1:6" ht="13.5">
      <c r="A34" s="13" t="s">
        <v>40</v>
      </c>
      <c r="B34" s="306">
        <v>14</v>
      </c>
      <c r="C34" s="306">
        <v>1</v>
      </c>
      <c r="D34" s="293">
        <f aca="true" t="shared" si="2" ref="D34:D42">E34+F34</f>
        <v>13</v>
      </c>
      <c r="E34" s="292">
        <v>3</v>
      </c>
      <c r="F34" s="307">
        <v>10</v>
      </c>
    </row>
    <row r="35" spans="1:6" ht="13.5">
      <c r="A35" s="13" t="s">
        <v>41</v>
      </c>
      <c r="B35" s="306">
        <v>31</v>
      </c>
      <c r="C35" s="306">
        <v>7</v>
      </c>
      <c r="D35" s="293">
        <f t="shared" si="2"/>
        <v>24</v>
      </c>
      <c r="E35" s="292">
        <v>3</v>
      </c>
      <c r="F35" s="307">
        <v>21</v>
      </c>
    </row>
    <row r="36" spans="1:6" ht="13.5">
      <c r="A36" s="13" t="s">
        <v>42</v>
      </c>
      <c r="B36" s="306">
        <v>21</v>
      </c>
      <c r="C36" s="306">
        <v>5</v>
      </c>
      <c r="D36" s="293">
        <f t="shared" si="2"/>
        <v>16</v>
      </c>
      <c r="E36" s="292">
        <v>0</v>
      </c>
      <c r="F36" s="307">
        <v>16</v>
      </c>
    </row>
    <row r="37" spans="1:6" ht="13.5">
      <c r="A37" s="13" t="s">
        <v>43</v>
      </c>
      <c r="B37" s="306">
        <v>43</v>
      </c>
      <c r="C37" s="306">
        <v>11</v>
      </c>
      <c r="D37" s="293">
        <f t="shared" si="2"/>
        <v>32</v>
      </c>
      <c r="E37" s="292">
        <v>5</v>
      </c>
      <c r="F37" s="307">
        <v>27</v>
      </c>
    </row>
    <row r="38" spans="1:6" ht="13.5">
      <c r="A38" s="13" t="s">
        <v>44</v>
      </c>
      <c r="B38" s="306">
        <v>23</v>
      </c>
      <c r="C38" s="306">
        <v>3</v>
      </c>
      <c r="D38" s="293">
        <f t="shared" si="2"/>
        <v>20</v>
      </c>
      <c r="E38" s="292">
        <v>3</v>
      </c>
      <c r="F38" s="307">
        <v>17</v>
      </c>
    </row>
    <row r="39" spans="1:6" ht="13.5">
      <c r="A39" s="13" t="s">
        <v>45</v>
      </c>
      <c r="B39" s="306">
        <v>43</v>
      </c>
      <c r="C39" s="306">
        <v>11</v>
      </c>
      <c r="D39" s="293">
        <f t="shared" si="2"/>
        <v>32</v>
      </c>
      <c r="E39" s="292">
        <v>1</v>
      </c>
      <c r="F39" s="307">
        <v>31</v>
      </c>
    </row>
    <row r="40" spans="1:6" ht="13.5">
      <c r="A40" s="13" t="s">
        <v>46</v>
      </c>
      <c r="B40" s="306">
        <v>28</v>
      </c>
      <c r="C40" s="306">
        <v>8</v>
      </c>
      <c r="D40" s="293">
        <f t="shared" si="2"/>
        <v>20</v>
      </c>
      <c r="E40" s="292">
        <v>6</v>
      </c>
      <c r="F40" s="307">
        <v>14</v>
      </c>
    </row>
    <row r="41" spans="1:6" ht="13.5">
      <c r="A41" s="13" t="s">
        <v>47</v>
      </c>
      <c r="B41" s="306">
        <v>43</v>
      </c>
      <c r="C41" s="306">
        <v>5</v>
      </c>
      <c r="D41" s="293">
        <f t="shared" si="2"/>
        <v>38</v>
      </c>
      <c r="E41" s="292">
        <v>8</v>
      </c>
      <c r="F41" s="307">
        <v>30</v>
      </c>
    </row>
    <row r="42" spans="1:6" ht="14.25" thickBot="1">
      <c r="A42" s="32" t="s">
        <v>48</v>
      </c>
      <c r="B42" s="315">
        <v>67</v>
      </c>
      <c r="C42" s="315">
        <v>13</v>
      </c>
      <c r="D42" s="300">
        <f t="shared" si="2"/>
        <v>54</v>
      </c>
      <c r="E42" s="294">
        <v>22</v>
      </c>
      <c r="F42" s="316">
        <v>32</v>
      </c>
    </row>
    <row r="43" spans="1:2" ht="13.5">
      <c r="A43" s="138" t="s">
        <v>355</v>
      </c>
      <c r="B43" s="5"/>
    </row>
    <row r="44" ht="13.5">
      <c r="B44" s="5"/>
    </row>
    <row r="45" ht="13.5">
      <c r="B45" s="5"/>
    </row>
    <row r="46" ht="13.5">
      <c r="B46" s="5"/>
    </row>
    <row r="47" ht="13.5">
      <c r="B47" s="5"/>
    </row>
    <row r="48" ht="13.5">
      <c r="B48" s="5"/>
    </row>
    <row r="49" ht="13.5">
      <c r="B49" s="5"/>
    </row>
    <row r="50" ht="13.5">
      <c r="B50" s="5"/>
    </row>
  </sheetData>
  <sheetProtection/>
  <mergeCells count="4">
    <mergeCell ref="D3:F3"/>
    <mergeCell ref="A3:A4"/>
    <mergeCell ref="B3:B4"/>
    <mergeCell ref="C3:C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&amp;R&amp;12農林業</oddHeader>
    <oddFooter>&amp;C25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U39"/>
  <sheetViews>
    <sheetView zoomScalePageLayoutView="0" workbookViewId="0" topLeftCell="A22">
      <selection activeCell="E41" sqref="E41"/>
    </sheetView>
  </sheetViews>
  <sheetFormatPr defaultColWidth="6.625" defaultRowHeight="13.5"/>
  <cols>
    <col min="1" max="1" width="12.75390625" style="1" customWidth="1"/>
    <col min="2" max="21" width="5.125" style="1" customWidth="1"/>
    <col min="22" max="22" width="5.625" style="1" customWidth="1"/>
    <col min="23" max="16384" width="6.625" style="1" customWidth="1"/>
  </cols>
  <sheetData>
    <row r="1" s="46" customFormat="1" ht="17.25">
      <c r="A1" s="45" t="s">
        <v>320</v>
      </c>
    </row>
    <row r="2" spans="2:15" s="47" customFormat="1" ht="15" thickBo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N2" s="92"/>
      <c r="O2" s="92" t="s">
        <v>136</v>
      </c>
    </row>
    <row r="3" spans="1:15" s="47" customFormat="1" ht="18.75" customHeight="1">
      <c r="A3" s="431" t="s">
        <v>325</v>
      </c>
      <c r="B3" s="195"/>
      <c r="C3" s="195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7"/>
    </row>
    <row r="4" spans="1:15" s="47" customFormat="1" ht="21" customHeight="1">
      <c r="A4" s="432"/>
      <c r="B4" s="437" t="s">
        <v>137</v>
      </c>
      <c r="C4" s="438"/>
      <c r="D4" s="441"/>
      <c r="E4" s="442"/>
      <c r="F4" s="443"/>
      <c r="G4" s="443"/>
      <c r="H4" s="443"/>
      <c r="I4" s="443"/>
      <c r="J4" s="443"/>
      <c r="K4" s="443"/>
      <c r="L4" s="443"/>
      <c r="M4" s="444"/>
      <c r="N4" s="350"/>
      <c r="O4" s="351"/>
    </row>
    <row r="5" spans="1:15" s="47" customFormat="1" ht="18.75" customHeight="1">
      <c r="A5" s="432"/>
      <c r="B5" s="437"/>
      <c r="C5" s="438"/>
      <c r="D5" s="419" t="s">
        <v>279</v>
      </c>
      <c r="E5" s="435"/>
      <c r="F5" s="354"/>
      <c r="G5" s="355"/>
      <c r="H5" s="356"/>
      <c r="I5" s="356"/>
      <c r="J5" s="356"/>
      <c r="K5" s="357"/>
      <c r="M5" s="352"/>
      <c r="N5" s="419" t="s">
        <v>356</v>
      </c>
      <c r="O5" s="420"/>
    </row>
    <row r="6" spans="1:15" s="47" customFormat="1" ht="26.25" customHeight="1">
      <c r="A6" s="432"/>
      <c r="B6" s="437"/>
      <c r="C6" s="438"/>
      <c r="D6" s="419"/>
      <c r="E6" s="435"/>
      <c r="F6" s="419" t="s">
        <v>280</v>
      </c>
      <c r="G6" s="435"/>
      <c r="H6" s="434" t="s">
        <v>281</v>
      </c>
      <c r="I6" s="435"/>
      <c r="J6" s="419" t="s">
        <v>282</v>
      </c>
      <c r="K6" s="435"/>
      <c r="L6" s="419" t="s">
        <v>283</v>
      </c>
      <c r="M6" s="435"/>
      <c r="N6" s="419"/>
      <c r="O6" s="420"/>
    </row>
    <row r="7" spans="1:15" s="47" customFormat="1" ht="18.75" customHeight="1">
      <c r="A7" s="433"/>
      <c r="B7" s="439"/>
      <c r="C7" s="440"/>
      <c r="D7" s="421"/>
      <c r="E7" s="436"/>
      <c r="F7" s="421"/>
      <c r="G7" s="436"/>
      <c r="H7" s="421"/>
      <c r="I7" s="436"/>
      <c r="J7" s="421"/>
      <c r="K7" s="436"/>
      <c r="L7" s="421"/>
      <c r="M7" s="436"/>
      <c r="N7" s="421"/>
      <c r="O7" s="422"/>
    </row>
    <row r="8" spans="1:15" s="47" customFormat="1" ht="18.75" customHeight="1">
      <c r="A8" s="337" t="s">
        <v>138</v>
      </c>
      <c r="B8" s="423">
        <f>SUM(B9:C17)</f>
        <v>1937</v>
      </c>
      <c r="C8" s="423"/>
      <c r="D8" s="426">
        <f>SUM(D9:E17)</f>
        <v>921</v>
      </c>
      <c r="E8" s="429"/>
      <c r="F8" s="426">
        <f>SUM(F9:G17)</f>
        <v>658</v>
      </c>
      <c r="G8" s="429"/>
      <c r="H8" s="426">
        <f>SUM(H9:I17)</f>
        <v>133</v>
      </c>
      <c r="I8" s="423"/>
      <c r="J8" s="426">
        <f>SUM(J9:K17)</f>
        <v>80</v>
      </c>
      <c r="K8" s="429"/>
      <c r="L8" s="426">
        <f>SUM(L9:M17)</f>
        <v>263</v>
      </c>
      <c r="M8" s="429"/>
      <c r="N8" s="426">
        <f>SUM(N9:O17)</f>
        <v>1016</v>
      </c>
      <c r="O8" s="427"/>
    </row>
    <row r="9" spans="1:15" s="47" customFormat="1" ht="18.75" customHeight="1">
      <c r="A9" s="337" t="s">
        <v>333</v>
      </c>
      <c r="B9" s="430">
        <f>D9+N9</f>
        <v>58</v>
      </c>
      <c r="C9" s="428"/>
      <c r="D9" s="424">
        <f>F9+L9</f>
        <v>26</v>
      </c>
      <c r="E9" s="428"/>
      <c r="F9" s="424">
        <v>16</v>
      </c>
      <c r="G9" s="428"/>
      <c r="H9" s="424">
        <v>5</v>
      </c>
      <c r="I9" s="430"/>
      <c r="J9" s="424" t="s">
        <v>142</v>
      </c>
      <c r="K9" s="428"/>
      <c r="L9" s="424">
        <v>10</v>
      </c>
      <c r="M9" s="428"/>
      <c r="N9" s="424">
        <v>32</v>
      </c>
      <c r="O9" s="425"/>
    </row>
    <row r="10" spans="1:15" s="47" customFormat="1" ht="18.75" customHeight="1">
      <c r="A10" s="337" t="s">
        <v>334</v>
      </c>
      <c r="B10" s="430">
        <f aca="true" t="shared" si="0" ref="B10:B17">D10+N10</f>
        <v>180</v>
      </c>
      <c r="C10" s="428"/>
      <c r="D10" s="424">
        <f aca="true" t="shared" si="1" ref="D10:D17">F10+L10</f>
        <v>88</v>
      </c>
      <c r="E10" s="428"/>
      <c r="F10" s="424">
        <v>63</v>
      </c>
      <c r="G10" s="428"/>
      <c r="H10" s="424">
        <v>16</v>
      </c>
      <c r="I10" s="430"/>
      <c r="J10" s="424">
        <v>10</v>
      </c>
      <c r="K10" s="428"/>
      <c r="L10" s="424">
        <v>25</v>
      </c>
      <c r="M10" s="428"/>
      <c r="N10" s="424">
        <v>92</v>
      </c>
      <c r="O10" s="425"/>
    </row>
    <row r="11" spans="1:15" s="47" customFormat="1" ht="18.75" customHeight="1">
      <c r="A11" s="338" t="s">
        <v>335</v>
      </c>
      <c r="B11" s="430">
        <f t="shared" si="0"/>
        <v>313</v>
      </c>
      <c r="C11" s="428"/>
      <c r="D11" s="424">
        <f t="shared" si="1"/>
        <v>129</v>
      </c>
      <c r="E11" s="428"/>
      <c r="F11" s="424">
        <v>87</v>
      </c>
      <c r="G11" s="428"/>
      <c r="H11" s="424">
        <v>13</v>
      </c>
      <c r="I11" s="430"/>
      <c r="J11" s="424">
        <v>7</v>
      </c>
      <c r="K11" s="428"/>
      <c r="L11" s="424">
        <v>42</v>
      </c>
      <c r="M11" s="428"/>
      <c r="N11" s="424">
        <v>184</v>
      </c>
      <c r="O11" s="425"/>
    </row>
    <row r="12" spans="1:15" s="47" customFormat="1" ht="18.75" customHeight="1">
      <c r="A12" s="338" t="s">
        <v>336</v>
      </c>
      <c r="B12" s="430">
        <f t="shared" si="0"/>
        <v>229</v>
      </c>
      <c r="C12" s="428"/>
      <c r="D12" s="424">
        <f t="shared" si="1"/>
        <v>99</v>
      </c>
      <c r="E12" s="428"/>
      <c r="F12" s="424">
        <v>70</v>
      </c>
      <c r="G12" s="428"/>
      <c r="H12" s="424">
        <v>24</v>
      </c>
      <c r="I12" s="430"/>
      <c r="J12" s="424">
        <v>6</v>
      </c>
      <c r="K12" s="428"/>
      <c r="L12" s="424">
        <v>29</v>
      </c>
      <c r="M12" s="428"/>
      <c r="N12" s="424">
        <v>130</v>
      </c>
      <c r="O12" s="425"/>
    </row>
    <row r="13" spans="1:15" s="47" customFormat="1" ht="18.75" customHeight="1">
      <c r="A13" s="337" t="s">
        <v>337</v>
      </c>
      <c r="B13" s="430">
        <f t="shared" si="0"/>
        <v>217</v>
      </c>
      <c r="C13" s="428"/>
      <c r="D13" s="424">
        <f t="shared" si="1"/>
        <v>103</v>
      </c>
      <c r="E13" s="428"/>
      <c r="F13" s="424">
        <v>76</v>
      </c>
      <c r="G13" s="428"/>
      <c r="H13" s="424">
        <v>22</v>
      </c>
      <c r="I13" s="430"/>
      <c r="J13" s="424">
        <v>7</v>
      </c>
      <c r="K13" s="428"/>
      <c r="L13" s="424">
        <v>27</v>
      </c>
      <c r="M13" s="428"/>
      <c r="N13" s="424">
        <v>114</v>
      </c>
      <c r="O13" s="425"/>
    </row>
    <row r="14" spans="1:15" s="47" customFormat="1" ht="18.75" customHeight="1">
      <c r="A14" s="338" t="s">
        <v>338</v>
      </c>
      <c r="B14" s="430">
        <f t="shared" si="0"/>
        <v>176</v>
      </c>
      <c r="C14" s="428"/>
      <c r="D14" s="424">
        <f t="shared" si="1"/>
        <v>78</v>
      </c>
      <c r="E14" s="428"/>
      <c r="F14" s="424">
        <v>55</v>
      </c>
      <c r="G14" s="428"/>
      <c r="H14" s="424">
        <v>9</v>
      </c>
      <c r="I14" s="430"/>
      <c r="J14" s="424">
        <v>8</v>
      </c>
      <c r="K14" s="428"/>
      <c r="L14" s="424">
        <v>23</v>
      </c>
      <c r="M14" s="428"/>
      <c r="N14" s="424">
        <v>98</v>
      </c>
      <c r="O14" s="425"/>
    </row>
    <row r="15" spans="1:15" s="47" customFormat="1" ht="18.75" customHeight="1">
      <c r="A15" s="338" t="s">
        <v>339</v>
      </c>
      <c r="B15" s="430">
        <f t="shared" si="0"/>
        <v>313</v>
      </c>
      <c r="C15" s="428"/>
      <c r="D15" s="424">
        <f t="shared" si="1"/>
        <v>178</v>
      </c>
      <c r="E15" s="428"/>
      <c r="F15" s="424">
        <v>149</v>
      </c>
      <c r="G15" s="428"/>
      <c r="H15" s="424">
        <v>15</v>
      </c>
      <c r="I15" s="430"/>
      <c r="J15" s="424">
        <v>19</v>
      </c>
      <c r="K15" s="428"/>
      <c r="L15" s="424">
        <v>29</v>
      </c>
      <c r="M15" s="428"/>
      <c r="N15" s="424">
        <v>135</v>
      </c>
      <c r="O15" s="425"/>
    </row>
    <row r="16" spans="1:15" s="47" customFormat="1" ht="18.75" customHeight="1">
      <c r="A16" s="338" t="s">
        <v>340</v>
      </c>
      <c r="B16" s="430">
        <f t="shared" si="0"/>
        <v>269</v>
      </c>
      <c r="C16" s="428"/>
      <c r="D16" s="424">
        <f t="shared" si="1"/>
        <v>119</v>
      </c>
      <c r="E16" s="428"/>
      <c r="F16" s="424">
        <v>86</v>
      </c>
      <c r="G16" s="428"/>
      <c r="H16" s="424">
        <v>20</v>
      </c>
      <c r="I16" s="430"/>
      <c r="J16" s="424">
        <v>10</v>
      </c>
      <c r="K16" s="428"/>
      <c r="L16" s="424">
        <v>33</v>
      </c>
      <c r="M16" s="428"/>
      <c r="N16" s="424">
        <v>150</v>
      </c>
      <c r="O16" s="425"/>
    </row>
    <row r="17" spans="1:15" s="47" customFormat="1" ht="18.75" customHeight="1" thickBot="1">
      <c r="A17" s="339" t="s">
        <v>341</v>
      </c>
      <c r="B17" s="449">
        <f t="shared" si="0"/>
        <v>182</v>
      </c>
      <c r="C17" s="450"/>
      <c r="D17" s="451">
        <f t="shared" si="1"/>
        <v>101</v>
      </c>
      <c r="E17" s="450"/>
      <c r="F17" s="451">
        <v>56</v>
      </c>
      <c r="G17" s="450"/>
      <c r="H17" s="451">
        <v>9</v>
      </c>
      <c r="I17" s="449"/>
      <c r="J17" s="451">
        <v>13</v>
      </c>
      <c r="K17" s="450"/>
      <c r="L17" s="451">
        <v>45</v>
      </c>
      <c r="M17" s="450"/>
      <c r="N17" s="451">
        <v>81</v>
      </c>
      <c r="O17" s="452"/>
    </row>
    <row r="18" spans="1:15" s="47" customFormat="1" ht="18" customHeight="1">
      <c r="A18" s="342" t="s">
        <v>357</v>
      </c>
      <c r="B18" s="341"/>
      <c r="C18" s="341"/>
      <c r="O18" s="340" t="s">
        <v>284</v>
      </c>
    </row>
    <row r="19" s="47" customFormat="1" ht="18" customHeight="1">
      <c r="Q19" s="27"/>
    </row>
    <row r="20" s="47" customFormat="1" ht="18" customHeight="1"/>
    <row r="21" spans="1:21" s="47" customFormat="1" ht="18" customHeight="1">
      <c r="A21" s="45" t="s">
        <v>321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</row>
    <row r="22" s="47" customFormat="1" ht="18" customHeight="1" thickBot="1">
      <c r="A22" s="48"/>
    </row>
    <row r="23" spans="1:14" s="47" customFormat="1" ht="18" customHeight="1">
      <c r="A23" s="431" t="s">
        <v>325</v>
      </c>
      <c r="B23" s="453" t="s">
        <v>149</v>
      </c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5"/>
      <c r="N23" s="188"/>
    </row>
    <row r="24" spans="1:13" s="47" customFormat="1" ht="18" customHeight="1">
      <c r="A24" s="432"/>
      <c r="B24" s="445"/>
      <c r="C24" s="446" t="s">
        <v>278</v>
      </c>
      <c r="D24" s="61">
        <v>0.3</v>
      </c>
      <c r="E24" s="61">
        <v>0.5</v>
      </c>
      <c r="F24" s="61">
        <v>1</v>
      </c>
      <c r="G24" s="61">
        <v>1.5</v>
      </c>
      <c r="H24" s="61">
        <v>2</v>
      </c>
      <c r="I24" s="61">
        <v>3</v>
      </c>
      <c r="J24" s="61">
        <v>5</v>
      </c>
      <c r="K24" s="61">
        <v>10</v>
      </c>
      <c r="L24" s="61">
        <v>20</v>
      </c>
      <c r="M24" s="189">
        <v>30</v>
      </c>
    </row>
    <row r="25" spans="1:13" s="47" customFormat="1" ht="18" customHeight="1">
      <c r="A25" s="432"/>
      <c r="B25" s="445"/>
      <c r="C25" s="447"/>
      <c r="D25" s="56" t="s">
        <v>140</v>
      </c>
      <c r="E25" s="56" t="s">
        <v>140</v>
      </c>
      <c r="F25" s="56" t="s">
        <v>140</v>
      </c>
      <c r="G25" s="56" t="s">
        <v>140</v>
      </c>
      <c r="H25" s="56" t="s">
        <v>140</v>
      </c>
      <c r="I25" s="56" t="s">
        <v>140</v>
      </c>
      <c r="J25" s="56" t="s">
        <v>140</v>
      </c>
      <c r="K25" s="56" t="s">
        <v>140</v>
      </c>
      <c r="L25" s="56" t="s">
        <v>140</v>
      </c>
      <c r="M25" s="190" t="s">
        <v>140</v>
      </c>
    </row>
    <row r="26" spans="1:13" ht="14.25" thickBot="1">
      <c r="A26" s="418"/>
      <c r="B26" s="62"/>
      <c r="C26" s="448"/>
      <c r="D26" s="57" t="s">
        <v>141</v>
      </c>
      <c r="E26" s="58">
        <v>1</v>
      </c>
      <c r="F26" s="57">
        <v>1.5</v>
      </c>
      <c r="G26" s="57">
        <v>2</v>
      </c>
      <c r="H26" s="58">
        <v>3</v>
      </c>
      <c r="I26" s="59">
        <v>5</v>
      </c>
      <c r="J26" s="59">
        <v>10</v>
      </c>
      <c r="K26" s="57">
        <v>20</v>
      </c>
      <c r="L26" s="57">
        <v>30</v>
      </c>
      <c r="M26" s="191" t="s">
        <v>139</v>
      </c>
    </row>
    <row r="27" spans="1:13" ht="15" customHeight="1" thickTop="1">
      <c r="A27" s="337" t="s">
        <v>138</v>
      </c>
      <c r="B27" s="63">
        <f aca="true" t="shared" si="2" ref="B27:B36">SUM(C27:M27)</f>
        <v>1937</v>
      </c>
      <c r="C27" s="50">
        <f>SUM(C28:C36)</f>
        <v>58</v>
      </c>
      <c r="D27" s="50">
        <f aca="true" t="shared" si="3" ref="D27:M27">SUM(D28:D36)</f>
        <v>440</v>
      </c>
      <c r="E27" s="50">
        <f t="shared" si="3"/>
        <v>854</v>
      </c>
      <c r="F27" s="50">
        <f t="shared" si="3"/>
        <v>340</v>
      </c>
      <c r="G27" s="50">
        <f t="shared" si="3"/>
        <v>130</v>
      </c>
      <c r="H27" s="50">
        <f t="shared" si="3"/>
        <v>63</v>
      </c>
      <c r="I27" s="50">
        <f t="shared" si="3"/>
        <v>28</v>
      </c>
      <c r="J27" s="50">
        <f t="shared" si="3"/>
        <v>16</v>
      </c>
      <c r="K27" s="50">
        <f t="shared" si="3"/>
        <v>6</v>
      </c>
      <c r="L27" s="50">
        <f t="shared" si="3"/>
        <v>2</v>
      </c>
      <c r="M27" s="192">
        <f t="shared" si="3"/>
        <v>0</v>
      </c>
    </row>
    <row r="28" spans="1:13" ht="15" customHeight="1">
      <c r="A28" s="337" t="s">
        <v>333</v>
      </c>
      <c r="B28" s="63">
        <f t="shared" si="2"/>
        <v>58</v>
      </c>
      <c r="C28" s="50" t="s">
        <v>206</v>
      </c>
      <c r="D28" s="50">
        <v>27</v>
      </c>
      <c r="E28" s="49">
        <v>20</v>
      </c>
      <c r="F28" s="50">
        <v>7</v>
      </c>
      <c r="G28" s="50">
        <v>3</v>
      </c>
      <c r="H28" s="49">
        <v>1</v>
      </c>
      <c r="I28" s="51" t="s">
        <v>206</v>
      </c>
      <c r="J28" s="51" t="s">
        <v>206</v>
      </c>
      <c r="K28" s="51" t="s">
        <v>206</v>
      </c>
      <c r="L28" s="51" t="s">
        <v>206</v>
      </c>
      <c r="M28" s="192" t="s">
        <v>142</v>
      </c>
    </row>
    <row r="29" spans="1:13" ht="15" customHeight="1">
      <c r="A29" s="337" t="s">
        <v>334</v>
      </c>
      <c r="B29" s="63">
        <f t="shared" si="2"/>
        <v>180</v>
      </c>
      <c r="C29" s="50">
        <v>7</v>
      </c>
      <c r="D29" s="50">
        <v>73</v>
      </c>
      <c r="E29" s="49">
        <v>81</v>
      </c>
      <c r="F29" s="50">
        <v>13</v>
      </c>
      <c r="G29" s="50">
        <v>4</v>
      </c>
      <c r="H29" s="49">
        <v>2</v>
      </c>
      <c r="I29" s="51" t="s">
        <v>206</v>
      </c>
      <c r="J29" s="51" t="s">
        <v>206</v>
      </c>
      <c r="K29" s="51" t="s">
        <v>206</v>
      </c>
      <c r="L29" s="51" t="s">
        <v>206</v>
      </c>
      <c r="M29" s="192" t="s">
        <v>143</v>
      </c>
    </row>
    <row r="30" spans="1:13" ht="15" customHeight="1">
      <c r="A30" s="338" t="s">
        <v>335</v>
      </c>
      <c r="B30" s="63">
        <f t="shared" si="2"/>
        <v>313</v>
      </c>
      <c r="C30" s="50">
        <v>9</v>
      </c>
      <c r="D30" s="50">
        <v>57</v>
      </c>
      <c r="E30" s="49">
        <v>135</v>
      </c>
      <c r="F30" s="50">
        <v>63</v>
      </c>
      <c r="G30" s="50">
        <v>31</v>
      </c>
      <c r="H30" s="49">
        <v>12</v>
      </c>
      <c r="I30" s="51">
        <v>4</v>
      </c>
      <c r="J30" s="51">
        <v>2</v>
      </c>
      <c r="K30" s="51" t="s">
        <v>206</v>
      </c>
      <c r="L30" s="51" t="s">
        <v>206</v>
      </c>
      <c r="M30" s="192" t="s">
        <v>144</v>
      </c>
    </row>
    <row r="31" spans="1:13" ht="15" customHeight="1">
      <c r="A31" s="338" t="s">
        <v>336</v>
      </c>
      <c r="B31" s="63">
        <f t="shared" si="2"/>
        <v>229</v>
      </c>
      <c r="C31" s="50">
        <v>2</v>
      </c>
      <c r="D31" s="50">
        <v>57</v>
      </c>
      <c r="E31" s="49">
        <v>114</v>
      </c>
      <c r="F31" s="50">
        <v>37</v>
      </c>
      <c r="G31" s="50">
        <v>7</v>
      </c>
      <c r="H31" s="49">
        <v>10</v>
      </c>
      <c r="I31" s="51">
        <v>2</v>
      </c>
      <c r="J31" s="51" t="s">
        <v>206</v>
      </c>
      <c r="K31" s="51" t="s">
        <v>206</v>
      </c>
      <c r="L31" s="51" t="s">
        <v>206</v>
      </c>
      <c r="M31" s="192" t="s">
        <v>145</v>
      </c>
    </row>
    <row r="32" spans="1:13" ht="15" customHeight="1">
      <c r="A32" s="338" t="s">
        <v>337</v>
      </c>
      <c r="B32" s="63">
        <f t="shared" si="2"/>
        <v>217</v>
      </c>
      <c r="C32" s="50">
        <v>4</v>
      </c>
      <c r="D32" s="50">
        <v>44</v>
      </c>
      <c r="E32" s="49">
        <v>108</v>
      </c>
      <c r="F32" s="50">
        <v>40</v>
      </c>
      <c r="G32" s="50">
        <v>18</v>
      </c>
      <c r="H32" s="49" t="s">
        <v>206</v>
      </c>
      <c r="I32" s="51">
        <v>2</v>
      </c>
      <c r="J32" s="51">
        <v>1</v>
      </c>
      <c r="K32" s="50" t="s">
        <v>206</v>
      </c>
      <c r="L32" s="50" t="s">
        <v>206</v>
      </c>
      <c r="M32" s="192" t="s">
        <v>142</v>
      </c>
    </row>
    <row r="33" spans="1:13" ht="15" customHeight="1">
      <c r="A33" s="338" t="s">
        <v>338</v>
      </c>
      <c r="B33" s="63">
        <f t="shared" si="2"/>
        <v>176</v>
      </c>
      <c r="C33" s="50">
        <v>6</v>
      </c>
      <c r="D33" s="50">
        <v>37</v>
      </c>
      <c r="E33" s="49">
        <v>92</v>
      </c>
      <c r="F33" s="50">
        <v>26</v>
      </c>
      <c r="G33" s="50">
        <v>7</v>
      </c>
      <c r="H33" s="49">
        <v>3</v>
      </c>
      <c r="I33" s="51">
        <v>3</v>
      </c>
      <c r="J33" s="51">
        <v>2</v>
      </c>
      <c r="K33" s="51" t="s">
        <v>206</v>
      </c>
      <c r="L33" s="50" t="s">
        <v>206</v>
      </c>
      <c r="M33" s="192" t="s">
        <v>146</v>
      </c>
    </row>
    <row r="34" spans="1:13" ht="15" customHeight="1">
      <c r="A34" s="338" t="s">
        <v>339</v>
      </c>
      <c r="B34" s="63">
        <f t="shared" si="2"/>
        <v>313</v>
      </c>
      <c r="C34" s="50">
        <v>16</v>
      </c>
      <c r="D34" s="50">
        <v>38</v>
      </c>
      <c r="E34" s="49">
        <v>117</v>
      </c>
      <c r="F34" s="50">
        <v>81</v>
      </c>
      <c r="G34" s="50">
        <v>33</v>
      </c>
      <c r="H34" s="49">
        <v>12</v>
      </c>
      <c r="I34" s="51">
        <v>6</v>
      </c>
      <c r="J34" s="51">
        <v>5</v>
      </c>
      <c r="K34" s="50">
        <v>4</v>
      </c>
      <c r="L34" s="50">
        <v>1</v>
      </c>
      <c r="M34" s="192" t="s">
        <v>142</v>
      </c>
    </row>
    <row r="35" spans="1:13" ht="15" customHeight="1">
      <c r="A35" s="338" t="s">
        <v>340</v>
      </c>
      <c r="B35" s="63">
        <f t="shared" si="2"/>
        <v>269</v>
      </c>
      <c r="C35" s="50">
        <v>11</v>
      </c>
      <c r="D35" s="50">
        <v>64</v>
      </c>
      <c r="E35" s="49">
        <v>121</v>
      </c>
      <c r="F35" s="50">
        <v>48</v>
      </c>
      <c r="G35" s="50">
        <v>8</v>
      </c>
      <c r="H35" s="49">
        <v>10</v>
      </c>
      <c r="I35" s="51">
        <v>3</v>
      </c>
      <c r="J35" s="51">
        <v>3</v>
      </c>
      <c r="K35" s="51" t="s">
        <v>206</v>
      </c>
      <c r="L35" s="51">
        <v>1</v>
      </c>
      <c r="M35" s="192" t="s">
        <v>147</v>
      </c>
    </row>
    <row r="36" spans="1:13" ht="15" customHeight="1" thickBot="1">
      <c r="A36" s="339" t="s">
        <v>341</v>
      </c>
      <c r="B36" s="52">
        <f t="shared" si="2"/>
        <v>182</v>
      </c>
      <c r="C36" s="53">
        <v>3</v>
      </c>
      <c r="D36" s="53">
        <v>43</v>
      </c>
      <c r="E36" s="54">
        <v>66</v>
      </c>
      <c r="F36" s="53">
        <v>25</v>
      </c>
      <c r="G36" s="53">
        <v>19</v>
      </c>
      <c r="H36" s="54">
        <v>13</v>
      </c>
      <c r="I36" s="55">
        <v>8</v>
      </c>
      <c r="J36" s="55">
        <v>3</v>
      </c>
      <c r="K36" s="53">
        <v>2</v>
      </c>
      <c r="L36" s="55" t="s">
        <v>206</v>
      </c>
      <c r="M36" s="193" t="s">
        <v>148</v>
      </c>
    </row>
    <row r="37" spans="1:18" ht="13.5">
      <c r="A37" s="342" t="s">
        <v>357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M37" s="340" t="s">
        <v>284</v>
      </c>
      <c r="N37" s="60"/>
      <c r="O37" s="60"/>
      <c r="P37" s="60"/>
      <c r="Q37" s="126"/>
      <c r="R37" s="60"/>
    </row>
    <row r="38" spans="1:21" ht="13.5">
      <c r="A38" s="1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 ht="13.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</sheetData>
  <sheetProtection/>
  <mergeCells count="83">
    <mergeCell ref="L11:M11"/>
    <mergeCell ref="J17:K17"/>
    <mergeCell ref="J16:K16"/>
    <mergeCell ref="J15:K15"/>
    <mergeCell ref="J12:K12"/>
    <mergeCell ref="J11:K11"/>
    <mergeCell ref="B23:M23"/>
    <mergeCell ref="H13:I13"/>
    <mergeCell ref="H14:I14"/>
    <mergeCell ref="H17:I17"/>
    <mergeCell ref="H16:I16"/>
    <mergeCell ref="L13:M13"/>
    <mergeCell ref="H15:I15"/>
    <mergeCell ref="J14:K14"/>
    <mergeCell ref="D17:E17"/>
    <mergeCell ref="F16:G16"/>
    <mergeCell ref="N12:O12"/>
    <mergeCell ref="N11:O11"/>
    <mergeCell ref="F17:G17"/>
    <mergeCell ref="L8:M8"/>
    <mergeCell ref="J13:K13"/>
    <mergeCell ref="J8:K8"/>
    <mergeCell ref="L12:M12"/>
    <mergeCell ref="N17:O17"/>
    <mergeCell ref="N16:O16"/>
    <mergeCell ref="N15:O15"/>
    <mergeCell ref="N14:O14"/>
    <mergeCell ref="N13:O13"/>
    <mergeCell ref="L17:M17"/>
    <mergeCell ref="L16:M16"/>
    <mergeCell ref="L15:M15"/>
    <mergeCell ref="L14:M14"/>
    <mergeCell ref="F13:G13"/>
    <mergeCell ref="F14:G14"/>
    <mergeCell ref="F15:G15"/>
    <mergeCell ref="B17:C17"/>
    <mergeCell ref="D13:E13"/>
    <mergeCell ref="D14:E14"/>
    <mergeCell ref="D15:E15"/>
    <mergeCell ref="D16:E16"/>
    <mergeCell ref="D8:E8"/>
    <mergeCell ref="D9:E9"/>
    <mergeCell ref="A23:A26"/>
    <mergeCell ref="B24:B25"/>
    <mergeCell ref="C24:C26"/>
    <mergeCell ref="B13:C13"/>
    <mergeCell ref="B14:C14"/>
    <mergeCell ref="B15:C15"/>
    <mergeCell ref="B16:C16"/>
    <mergeCell ref="B12:C12"/>
    <mergeCell ref="H6:I7"/>
    <mergeCell ref="J6:K7"/>
    <mergeCell ref="B4:C7"/>
    <mergeCell ref="D4:M4"/>
    <mergeCell ref="D5:E7"/>
    <mergeCell ref="F6:G7"/>
    <mergeCell ref="L6:M7"/>
    <mergeCell ref="B9:C9"/>
    <mergeCell ref="B10:C10"/>
    <mergeCell ref="B11:C11"/>
    <mergeCell ref="A3:A7"/>
    <mergeCell ref="H8:I8"/>
    <mergeCell ref="H9:I9"/>
    <mergeCell ref="H10:I10"/>
    <mergeCell ref="H11:I11"/>
    <mergeCell ref="J9:K9"/>
    <mergeCell ref="D11:E11"/>
    <mergeCell ref="D10:E10"/>
    <mergeCell ref="D12:E12"/>
    <mergeCell ref="H12:I12"/>
    <mergeCell ref="F12:G12"/>
    <mergeCell ref="F10:G10"/>
    <mergeCell ref="F11:G11"/>
    <mergeCell ref="N5:O7"/>
    <mergeCell ref="B8:C8"/>
    <mergeCell ref="N10:O10"/>
    <mergeCell ref="N9:O9"/>
    <mergeCell ref="N8:O8"/>
    <mergeCell ref="L10:M10"/>
    <mergeCell ref="L9:M9"/>
    <mergeCell ref="F8:G8"/>
    <mergeCell ref="F9:G9"/>
    <mergeCell ref="J10:K1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Header>&amp;L&amp;12農林業</oddHeader>
    <oddFooter>&amp;C26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P47"/>
  <sheetViews>
    <sheetView zoomScalePageLayoutView="0" workbookViewId="0" topLeftCell="A25">
      <selection activeCell="E46" sqref="E46"/>
    </sheetView>
  </sheetViews>
  <sheetFormatPr defaultColWidth="9.00390625" defaultRowHeight="13.5"/>
  <cols>
    <col min="1" max="1" width="9.25390625" style="1" customWidth="1"/>
    <col min="2" max="3" width="8.625" style="1" customWidth="1"/>
    <col min="4" max="4" width="5.875" style="1" customWidth="1"/>
    <col min="5" max="5" width="7.125" style="1" customWidth="1"/>
    <col min="6" max="6" width="7.625" style="1" customWidth="1"/>
    <col min="7" max="7" width="4.75390625" style="1" customWidth="1"/>
    <col min="8" max="8" width="7.625" style="1" customWidth="1"/>
    <col min="9" max="9" width="7.125" style="1" customWidth="1"/>
    <col min="10" max="11" width="6.625" style="1" customWidth="1"/>
    <col min="12" max="12" width="7.125" style="1" customWidth="1"/>
    <col min="13" max="15" width="9.00390625" style="1" customWidth="1"/>
    <col min="16" max="16" width="9.875" style="1" customWidth="1"/>
    <col min="17" max="16384" width="9.00390625" style="1" customWidth="1"/>
  </cols>
  <sheetData>
    <row r="1" ht="17.25">
      <c r="A1" s="45" t="s">
        <v>154</v>
      </c>
    </row>
    <row r="2" ht="27.75" customHeight="1">
      <c r="A2" s="45"/>
    </row>
    <row r="3" ht="17.25">
      <c r="A3" s="45"/>
    </row>
    <row r="4" ht="17.25">
      <c r="A4" s="45"/>
    </row>
    <row r="5" ht="17.25">
      <c r="A5" s="45"/>
    </row>
    <row r="6" ht="17.25">
      <c r="A6" s="45"/>
    </row>
    <row r="7" ht="17.25">
      <c r="A7" s="45"/>
    </row>
    <row r="8" ht="17.25">
      <c r="A8" s="45"/>
    </row>
    <row r="9" ht="17.25">
      <c r="A9" s="45"/>
    </row>
    <row r="10" ht="17.25">
      <c r="A10" s="45"/>
    </row>
    <row r="11" ht="17.25">
      <c r="A11" s="45"/>
    </row>
    <row r="12" ht="17.25">
      <c r="A12" s="45"/>
    </row>
    <row r="13" ht="17.25">
      <c r="A13" s="45"/>
    </row>
    <row r="14" ht="17.25">
      <c r="A14" s="45"/>
    </row>
    <row r="15" ht="17.25">
      <c r="A15" s="45"/>
    </row>
    <row r="16" ht="17.25">
      <c r="A16" s="45"/>
    </row>
    <row r="17" ht="17.25">
      <c r="A17" s="45"/>
    </row>
    <row r="18" ht="17.25">
      <c r="A18" s="45"/>
    </row>
    <row r="19" ht="17.25">
      <c r="A19" s="45"/>
    </row>
    <row r="20" ht="17.25">
      <c r="A20" s="45"/>
    </row>
    <row r="21" ht="17.25">
      <c r="A21" s="45"/>
    </row>
    <row r="22" ht="17.25">
      <c r="A22" s="45"/>
    </row>
    <row r="23" ht="15" customHeight="1">
      <c r="A23" s="45"/>
    </row>
    <row r="24" ht="9.75" customHeight="1">
      <c r="A24" s="45"/>
    </row>
    <row r="25" spans="10:12" ht="14.25" thickBot="1">
      <c r="J25" s="483" t="s">
        <v>150</v>
      </c>
      <c r="K25" s="483"/>
      <c r="L25" s="483"/>
    </row>
    <row r="26" spans="1:12" s="126" customFormat="1" ht="13.5" customHeight="1">
      <c r="A26" s="458" t="s">
        <v>166</v>
      </c>
      <c r="B26" s="489" t="s">
        <v>151</v>
      </c>
      <c r="C26" s="489"/>
      <c r="D26" s="490"/>
      <c r="E26" s="491" t="s">
        <v>152</v>
      </c>
      <c r="F26" s="491"/>
      <c r="G26" s="491"/>
      <c r="H26" s="491"/>
      <c r="I26" s="491"/>
      <c r="J26" s="491"/>
      <c r="K26" s="491"/>
      <c r="L26" s="492"/>
    </row>
    <row r="27" spans="1:12" s="126" customFormat="1" ht="13.5" customHeight="1">
      <c r="A27" s="459"/>
      <c r="B27" s="470" t="s">
        <v>153</v>
      </c>
      <c r="C27" s="473" t="s">
        <v>154</v>
      </c>
      <c r="D27" s="484" t="s">
        <v>175</v>
      </c>
      <c r="E27" s="486" t="s">
        <v>153</v>
      </c>
      <c r="F27" s="478" t="s">
        <v>155</v>
      </c>
      <c r="G27" s="479"/>
      <c r="H27" s="479"/>
      <c r="I27" s="479"/>
      <c r="J27" s="479"/>
      <c r="K27" s="479"/>
      <c r="L27" s="480"/>
    </row>
    <row r="28" spans="1:12" s="126" customFormat="1" ht="13.5" customHeight="1">
      <c r="A28" s="459"/>
      <c r="B28" s="471"/>
      <c r="C28" s="474"/>
      <c r="D28" s="484"/>
      <c r="E28" s="487"/>
      <c r="F28" s="476" t="s">
        <v>137</v>
      </c>
      <c r="G28" s="127" t="s">
        <v>156</v>
      </c>
      <c r="H28" s="481" t="s">
        <v>157</v>
      </c>
      <c r="I28" s="482"/>
      <c r="J28" s="476" t="s">
        <v>158</v>
      </c>
      <c r="K28" s="476" t="s">
        <v>159</v>
      </c>
      <c r="L28" s="64" t="s">
        <v>160</v>
      </c>
    </row>
    <row r="29" spans="1:12" s="126" customFormat="1" ht="13.5" customHeight="1" thickBot="1">
      <c r="A29" s="460"/>
      <c r="B29" s="472"/>
      <c r="C29" s="475"/>
      <c r="D29" s="485"/>
      <c r="E29" s="488"/>
      <c r="F29" s="477"/>
      <c r="G29" s="128" t="s">
        <v>161</v>
      </c>
      <c r="H29" s="129"/>
      <c r="I29" s="130" t="s">
        <v>162</v>
      </c>
      <c r="J29" s="477"/>
      <c r="K29" s="477"/>
      <c r="L29" s="112" t="s">
        <v>163</v>
      </c>
    </row>
    <row r="30" spans="1:16" ht="15.75" customHeight="1" thickTop="1">
      <c r="A30" s="115" t="s">
        <v>186</v>
      </c>
      <c r="B30" s="113">
        <v>209491</v>
      </c>
      <c r="C30" s="65">
        <v>964331</v>
      </c>
      <c r="D30" s="117">
        <f aca="true" t="shared" si="0" ref="D30:D37">C30/B30</f>
        <v>4.603209684425584</v>
      </c>
      <c r="E30" s="66">
        <v>4889</v>
      </c>
      <c r="F30" s="26">
        <v>22839</v>
      </c>
      <c r="G30" s="358">
        <f aca="true" t="shared" si="1" ref="G30:G38">F30/E30</f>
        <v>4.671507465739415</v>
      </c>
      <c r="H30" s="111" t="s">
        <v>167</v>
      </c>
      <c r="I30" s="76" t="s">
        <v>167</v>
      </c>
      <c r="J30" s="76" t="s">
        <v>167</v>
      </c>
      <c r="K30" s="111" t="s">
        <v>167</v>
      </c>
      <c r="L30" s="69">
        <f>F30/C30*100</f>
        <v>2.368377662856426</v>
      </c>
      <c r="N30" s="120"/>
      <c r="P30" s="92"/>
    </row>
    <row r="31" spans="1:16" ht="15.75" customHeight="1">
      <c r="A31" s="115" t="s">
        <v>261</v>
      </c>
      <c r="B31" s="114">
        <v>200114</v>
      </c>
      <c r="C31" s="65">
        <v>883770</v>
      </c>
      <c r="D31" s="118">
        <f t="shared" si="0"/>
        <v>4.416332690366491</v>
      </c>
      <c r="E31" s="66">
        <v>4644</v>
      </c>
      <c r="F31" s="26">
        <f aca="true" t="shared" si="2" ref="F31:F38">J31+K31</f>
        <v>20613</v>
      </c>
      <c r="G31" s="358">
        <f t="shared" si="1"/>
        <v>4.438630490956072</v>
      </c>
      <c r="H31" s="26">
        <f aca="true" t="shared" si="3" ref="H31:H37">F31-F30</f>
        <v>-2226</v>
      </c>
      <c r="I31" s="67">
        <f>H31/F30*100</f>
        <v>-9.746486273479574</v>
      </c>
      <c r="J31" s="68">
        <v>9958</v>
      </c>
      <c r="K31" s="66">
        <v>10655</v>
      </c>
      <c r="L31" s="69">
        <f aca="true" t="shared" si="4" ref="L31:L37">F31/C31*100</f>
        <v>2.3323941749550223</v>
      </c>
      <c r="P31" s="92"/>
    </row>
    <row r="32" spans="1:16" ht="15.75" customHeight="1">
      <c r="A32" s="115" t="s">
        <v>262</v>
      </c>
      <c r="B32" s="113">
        <v>193326</v>
      </c>
      <c r="C32" s="65">
        <v>837067</v>
      </c>
      <c r="D32" s="118">
        <f t="shared" si="0"/>
        <v>4.329821131146354</v>
      </c>
      <c r="E32" s="66">
        <v>4469</v>
      </c>
      <c r="F32" s="26">
        <f t="shared" si="2"/>
        <v>19518</v>
      </c>
      <c r="G32" s="358">
        <f t="shared" si="1"/>
        <v>4.3674200044752745</v>
      </c>
      <c r="H32" s="26">
        <f t="shared" si="3"/>
        <v>-1095</v>
      </c>
      <c r="I32" s="67">
        <f>H32/F31*100</f>
        <v>-5.312181632950081</v>
      </c>
      <c r="J32" s="68">
        <v>9482</v>
      </c>
      <c r="K32" s="26">
        <v>10036</v>
      </c>
      <c r="L32" s="69">
        <f t="shared" si="4"/>
        <v>2.3317129931056892</v>
      </c>
      <c r="P32" s="106"/>
    </row>
    <row r="33" spans="1:16" ht="15.75" customHeight="1">
      <c r="A33" s="115" t="s">
        <v>263</v>
      </c>
      <c r="B33" s="114">
        <v>185470</v>
      </c>
      <c r="C33" s="65">
        <v>798010</v>
      </c>
      <c r="D33" s="117">
        <f t="shared" si="0"/>
        <v>4.302636544993799</v>
      </c>
      <c r="E33" s="66">
        <v>4252</v>
      </c>
      <c r="F33" s="26">
        <f t="shared" si="2"/>
        <v>18394</v>
      </c>
      <c r="G33" s="358">
        <f t="shared" si="1"/>
        <v>4.325964252116651</v>
      </c>
      <c r="H33" s="26">
        <f t="shared" si="3"/>
        <v>-1124</v>
      </c>
      <c r="I33" s="67">
        <f>H33/F32*100</f>
        <v>-5.758786760938621</v>
      </c>
      <c r="J33" s="68">
        <v>8969</v>
      </c>
      <c r="K33" s="26">
        <v>9425</v>
      </c>
      <c r="L33" s="69">
        <f t="shared" si="4"/>
        <v>2.3049836468214684</v>
      </c>
      <c r="P33" s="106"/>
    </row>
    <row r="34" spans="1:16" ht="15.75" customHeight="1">
      <c r="A34" s="115" t="s">
        <v>187</v>
      </c>
      <c r="B34" s="114">
        <v>162298</v>
      </c>
      <c r="C34" s="65">
        <v>696181</v>
      </c>
      <c r="D34" s="117">
        <f t="shared" si="0"/>
        <v>4.289522976253558</v>
      </c>
      <c r="E34" s="66">
        <v>3815</v>
      </c>
      <c r="F34" s="26">
        <f t="shared" si="2"/>
        <v>16458</v>
      </c>
      <c r="G34" s="358">
        <f t="shared" si="1"/>
        <v>4.314023591087811</v>
      </c>
      <c r="H34" s="26">
        <f t="shared" si="3"/>
        <v>-1936</v>
      </c>
      <c r="I34" s="67">
        <f>H34/F33*100</f>
        <v>-10.525171251495053</v>
      </c>
      <c r="J34" s="68">
        <v>8031</v>
      </c>
      <c r="K34" s="26">
        <v>8427</v>
      </c>
      <c r="L34" s="69">
        <f t="shared" si="4"/>
        <v>2.3640403860490307</v>
      </c>
      <c r="N34" s="120"/>
      <c r="P34" s="106"/>
    </row>
    <row r="35" spans="1:16" ht="15.75" customHeight="1">
      <c r="A35" s="115" t="s">
        <v>264</v>
      </c>
      <c r="B35" s="114">
        <v>149078</v>
      </c>
      <c r="C35" s="65">
        <v>620090</v>
      </c>
      <c r="D35" s="117">
        <f t="shared" si="0"/>
        <v>4.159500395765975</v>
      </c>
      <c r="E35" s="66">
        <v>3516</v>
      </c>
      <c r="F35" s="26">
        <f t="shared" si="2"/>
        <v>14541</v>
      </c>
      <c r="G35" s="358">
        <f t="shared" si="1"/>
        <v>4.135665529010239</v>
      </c>
      <c r="H35" s="26">
        <f t="shared" si="3"/>
        <v>-1917</v>
      </c>
      <c r="I35" s="67">
        <f>H35/F34*100</f>
        <v>-11.64783084214364</v>
      </c>
      <c r="J35" s="68">
        <v>7011</v>
      </c>
      <c r="K35" s="26">
        <v>7530</v>
      </c>
      <c r="L35" s="69">
        <f>F35/C35*100</f>
        <v>2.344982180006128</v>
      </c>
      <c r="P35" s="106"/>
    </row>
    <row r="36" spans="1:16" ht="15.75" customHeight="1">
      <c r="A36" s="116" t="s">
        <v>230</v>
      </c>
      <c r="B36" s="71">
        <v>136033</v>
      </c>
      <c r="C36" s="73">
        <v>565391</v>
      </c>
      <c r="D36" s="119">
        <f t="shared" si="0"/>
        <v>4.156278256011409</v>
      </c>
      <c r="E36" s="70">
        <v>3191</v>
      </c>
      <c r="F36" s="71">
        <f>J36+K36</f>
        <v>13300</v>
      </c>
      <c r="G36" s="359">
        <f>F36/E36</f>
        <v>4.167972422438107</v>
      </c>
      <c r="H36" s="71">
        <f t="shared" si="3"/>
        <v>-1241</v>
      </c>
      <c r="I36" s="72">
        <f>H36/F34*100</f>
        <v>-7.54040588163811</v>
      </c>
      <c r="J36" s="73">
        <v>6471</v>
      </c>
      <c r="K36" s="71">
        <v>6829</v>
      </c>
      <c r="L36" s="74">
        <f>F36/C36*100</f>
        <v>2.3523543883790157</v>
      </c>
      <c r="P36" s="106"/>
    </row>
    <row r="37" spans="1:16" ht="15.75" customHeight="1">
      <c r="A37" s="456" t="s">
        <v>285</v>
      </c>
      <c r="B37" s="71">
        <v>126857</v>
      </c>
      <c r="C37" s="73">
        <v>308597</v>
      </c>
      <c r="D37" s="117">
        <f t="shared" si="0"/>
        <v>2.432636748464807</v>
      </c>
      <c r="E37" s="70">
        <f>SUM(E38:E46)</f>
        <v>2907</v>
      </c>
      <c r="F37" s="71">
        <f t="shared" si="2"/>
        <v>11353</v>
      </c>
      <c r="G37" s="359">
        <f t="shared" si="1"/>
        <v>3.9054007567939455</v>
      </c>
      <c r="H37" s="71">
        <f t="shared" si="3"/>
        <v>-1947</v>
      </c>
      <c r="I37" s="72">
        <f>H37/F35*100</f>
        <v>-13.389725603466063</v>
      </c>
      <c r="J37" s="73">
        <v>5549</v>
      </c>
      <c r="K37" s="71">
        <v>5804</v>
      </c>
      <c r="L37" s="74">
        <f t="shared" si="4"/>
        <v>3.678908090486946</v>
      </c>
      <c r="P37" s="86"/>
    </row>
    <row r="38" spans="1:12" ht="15.75" customHeight="1">
      <c r="A38" s="456"/>
      <c r="B38" s="461" t="s">
        <v>164</v>
      </c>
      <c r="C38" s="462"/>
      <c r="D38" s="463"/>
      <c r="E38" s="26">
        <v>159</v>
      </c>
      <c r="F38" s="68">
        <f t="shared" si="2"/>
        <v>529</v>
      </c>
      <c r="G38" s="360">
        <f t="shared" si="1"/>
        <v>3.3270440251572326</v>
      </c>
      <c r="H38" s="76">
        <f>F38-679</f>
        <v>-150</v>
      </c>
      <c r="I38" s="75">
        <f>H38/745*100</f>
        <v>-20.13422818791946</v>
      </c>
      <c r="J38" s="68">
        <v>273</v>
      </c>
      <c r="K38" s="68">
        <v>256</v>
      </c>
      <c r="L38" s="77" t="s">
        <v>168</v>
      </c>
    </row>
    <row r="39" spans="1:12" ht="15.75" customHeight="1">
      <c r="A39" s="456"/>
      <c r="B39" s="464" t="s">
        <v>26</v>
      </c>
      <c r="C39" s="465"/>
      <c r="D39" s="466"/>
      <c r="E39" s="26">
        <v>324</v>
      </c>
      <c r="F39" s="68">
        <f aca="true" t="shared" si="5" ref="F39:F46">J39+K39</f>
        <v>1279</v>
      </c>
      <c r="G39" s="360">
        <f aca="true" t="shared" si="6" ref="G39:G45">F39/E39</f>
        <v>3.947530864197531</v>
      </c>
      <c r="H39" s="76">
        <f>F39-1388</f>
        <v>-109</v>
      </c>
      <c r="I39" s="75">
        <f>H39/1584*100</f>
        <v>-6.8813131313131315</v>
      </c>
      <c r="J39" s="68">
        <v>603</v>
      </c>
      <c r="K39" s="68">
        <v>676</v>
      </c>
      <c r="L39" s="77" t="s">
        <v>169</v>
      </c>
    </row>
    <row r="40" spans="1:12" ht="15.75" customHeight="1">
      <c r="A40" s="456"/>
      <c r="B40" s="464" t="s">
        <v>39</v>
      </c>
      <c r="C40" s="465"/>
      <c r="D40" s="466"/>
      <c r="E40" s="26">
        <v>408</v>
      </c>
      <c r="F40" s="68">
        <f t="shared" si="5"/>
        <v>1658</v>
      </c>
      <c r="G40" s="360">
        <f t="shared" si="6"/>
        <v>4.063725490196078</v>
      </c>
      <c r="H40" s="76">
        <f>F40-1934</f>
        <v>-276</v>
      </c>
      <c r="I40" s="75">
        <f>H40/2019*100</f>
        <v>-13.670133729569093</v>
      </c>
      <c r="J40" s="68">
        <v>808</v>
      </c>
      <c r="K40" s="68">
        <v>850</v>
      </c>
      <c r="L40" s="77" t="s">
        <v>170</v>
      </c>
    </row>
    <row r="41" spans="1:12" ht="15.75" customHeight="1">
      <c r="A41" s="456"/>
      <c r="B41" s="464" t="s">
        <v>49</v>
      </c>
      <c r="C41" s="465"/>
      <c r="D41" s="466"/>
      <c r="E41" s="26">
        <v>395</v>
      </c>
      <c r="F41" s="68">
        <f t="shared" si="5"/>
        <v>1530</v>
      </c>
      <c r="G41" s="360">
        <f t="shared" si="6"/>
        <v>3.8734177215189876</v>
      </c>
      <c r="H41" s="76">
        <f>F41-1786</f>
        <v>-256</v>
      </c>
      <c r="I41" s="75">
        <f>H41/1978*100</f>
        <v>-12.942366026289182</v>
      </c>
      <c r="J41" s="68">
        <v>744</v>
      </c>
      <c r="K41" s="68">
        <v>786</v>
      </c>
      <c r="L41" s="77" t="s">
        <v>171</v>
      </c>
    </row>
    <row r="42" spans="1:12" ht="15.75" customHeight="1">
      <c r="A42" s="456"/>
      <c r="B42" s="464" t="s">
        <v>165</v>
      </c>
      <c r="C42" s="465"/>
      <c r="D42" s="466"/>
      <c r="E42" s="26">
        <v>293</v>
      </c>
      <c r="F42" s="68">
        <f t="shared" si="5"/>
        <v>1186</v>
      </c>
      <c r="G42" s="360">
        <f t="shared" si="6"/>
        <v>4.047781569965871</v>
      </c>
      <c r="H42" s="76">
        <f>F42-1316</f>
        <v>-130</v>
      </c>
      <c r="I42" s="75">
        <f>H42/1337*100</f>
        <v>-9.723261032161554</v>
      </c>
      <c r="J42" s="68">
        <v>586</v>
      </c>
      <c r="K42" s="68">
        <v>600</v>
      </c>
      <c r="L42" s="77" t="s">
        <v>172</v>
      </c>
    </row>
    <row r="43" spans="1:12" ht="15.75" customHeight="1">
      <c r="A43" s="456"/>
      <c r="B43" s="464" t="s">
        <v>74</v>
      </c>
      <c r="C43" s="465"/>
      <c r="D43" s="466"/>
      <c r="E43" s="26">
        <v>217</v>
      </c>
      <c r="F43" s="68">
        <f t="shared" si="5"/>
        <v>845</v>
      </c>
      <c r="G43" s="360">
        <f t="shared" si="6"/>
        <v>3.8940092165898617</v>
      </c>
      <c r="H43" s="76">
        <f>F43-976</f>
        <v>-131</v>
      </c>
      <c r="I43" s="75">
        <f>H43/1032*100</f>
        <v>-12.693798449612403</v>
      </c>
      <c r="J43" s="68">
        <v>420</v>
      </c>
      <c r="K43" s="68">
        <v>425</v>
      </c>
      <c r="L43" s="77" t="s">
        <v>173</v>
      </c>
    </row>
    <row r="44" spans="1:12" ht="15.75" customHeight="1">
      <c r="A44" s="456"/>
      <c r="B44" s="464" t="s">
        <v>80</v>
      </c>
      <c r="C44" s="465"/>
      <c r="D44" s="466"/>
      <c r="E44" s="26">
        <v>449</v>
      </c>
      <c r="F44" s="68">
        <f t="shared" si="5"/>
        <v>1960</v>
      </c>
      <c r="G44" s="360">
        <f t="shared" si="6"/>
        <v>4.365256124721603</v>
      </c>
      <c r="H44" s="76">
        <f>F44-2211</f>
        <v>-251</v>
      </c>
      <c r="I44" s="75">
        <f>H44/2403*100</f>
        <v>-10.445276737411568</v>
      </c>
      <c r="J44" s="68">
        <v>945</v>
      </c>
      <c r="K44" s="68">
        <v>1015</v>
      </c>
      <c r="L44" s="77" t="s">
        <v>173</v>
      </c>
    </row>
    <row r="45" spans="1:12" ht="15.75" customHeight="1">
      <c r="A45" s="456"/>
      <c r="B45" s="464" t="s">
        <v>93</v>
      </c>
      <c r="C45" s="465"/>
      <c r="D45" s="466"/>
      <c r="E45" s="26">
        <v>398</v>
      </c>
      <c r="F45" s="68">
        <f t="shared" si="5"/>
        <v>1536</v>
      </c>
      <c r="G45" s="360">
        <f t="shared" si="6"/>
        <v>3.85929648241206</v>
      </c>
      <c r="H45" s="76">
        <f>F45-1805</f>
        <v>-269</v>
      </c>
      <c r="I45" s="75">
        <f>H45/1948*100</f>
        <v>-13.809034907597537</v>
      </c>
      <c r="J45" s="68">
        <v>755</v>
      </c>
      <c r="K45" s="68">
        <v>781</v>
      </c>
      <c r="L45" s="77" t="s">
        <v>174</v>
      </c>
    </row>
    <row r="46" spans="1:12" ht="15.75" customHeight="1" thickBot="1">
      <c r="A46" s="457"/>
      <c r="B46" s="467" t="s">
        <v>106</v>
      </c>
      <c r="C46" s="467"/>
      <c r="D46" s="468"/>
      <c r="E46" s="78">
        <v>264</v>
      </c>
      <c r="F46" s="79">
        <f t="shared" si="5"/>
        <v>830</v>
      </c>
      <c r="G46" s="361">
        <f>F46/E46</f>
        <v>3.143939393939394</v>
      </c>
      <c r="H46" s="81">
        <f>F46-1075</f>
        <v>-245</v>
      </c>
      <c r="I46" s="80">
        <f>H46/1236*100</f>
        <v>-19.82200647249191</v>
      </c>
      <c r="J46" s="79">
        <v>415</v>
      </c>
      <c r="K46" s="79">
        <v>415</v>
      </c>
      <c r="L46" s="82" t="s">
        <v>174</v>
      </c>
    </row>
    <row r="47" spans="1:12" ht="15.75" customHeight="1">
      <c r="A47" s="135" t="s">
        <v>326</v>
      </c>
      <c r="J47" s="469" t="s">
        <v>124</v>
      </c>
      <c r="K47" s="469"/>
      <c r="L47" s="469"/>
    </row>
  </sheetData>
  <sheetProtection/>
  <mergeCells count="24">
    <mergeCell ref="J25:L25"/>
    <mergeCell ref="B42:D42"/>
    <mergeCell ref="B41:D41"/>
    <mergeCell ref="D27:D29"/>
    <mergeCell ref="E27:E29"/>
    <mergeCell ref="B26:D26"/>
    <mergeCell ref="E26:L26"/>
    <mergeCell ref="K28:K29"/>
    <mergeCell ref="J47:L47"/>
    <mergeCell ref="B27:B29"/>
    <mergeCell ref="C27:C29"/>
    <mergeCell ref="F28:F29"/>
    <mergeCell ref="J28:J29"/>
    <mergeCell ref="F27:L27"/>
    <mergeCell ref="H28:I28"/>
    <mergeCell ref="A37:A46"/>
    <mergeCell ref="A26:A29"/>
    <mergeCell ref="B38:D38"/>
    <mergeCell ref="B39:D39"/>
    <mergeCell ref="B40:D40"/>
    <mergeCell ref="B46:D46"/>
    <mergeCell ref="B45:D45"/>
    <mergeCell ref="B43:D43"/>
    <mergeCell ref="B44:D4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Header>&amp;R&amp;12農林業</oddHeader>
    <oddFooter>&amp;C27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47"/>
  <sheetViews>
    <sheetView zoomScalePageLayoutView="0" workbookViewId="0" topLeftCell="A1">
      <selection activeCell="K47" sqref="K47"/>
    </sheetView>
  </sheetViews>
  <sheetFormatPr defaultColWidth="9.00390625" defaultRowHeight="13.5"/>
  <cols>
    <col min="1" max="1" width="11.375" style="1" customWidth="1"/>
    <col min="2" max="2" width="10.125" style="1" customWidth="1"/>
    <col min="3" max="3" width="8.625" style="1" customWidth="1"/>
    <col min="4" max="6" width="6.50390625" style="1" customWidth="1"/>
    <col min="7" max="7" width="8.625" style="1" customWidth="1"/>
    <col min="8" max="10" width="6.875" style="1" customWidth="1"/>
    <col min="11" max="11" width="8.625" style="1" customWidth="1"/>
    <col min="12" max="12" width="6.25390625" style="1" customWidth="1"/>
    <col min="13" max="13" width="6.625" style="1" customWidth="1"/>
    <col min="14" max="14" width="5.625" style="1" customWidth="1"/>
    <col min="15" max="18" width="9.00390625" style="1" customWidth="1"/>
    <col min="19" max="19" width="9.50390625" style="1" customWidth="1"/>
    <col min="20" max="16384" width="9.00390625" style="1" customWidth="1"/>
  </cols>
  <sheetData>
    <row r="1" spans="1:7" ht="17.25">
      <c r="A1" s="45" t="s">
        <v>322</v>
      </c>
      <c r="G1" s="83"/>
    </row>
    <row r="2" spans="1:7" ht="13.5" customHeight="1">
      <c r="A2" s="45"/>
      <c r="G2" s="83"/>
    </row>
    <row r="3" spans="1:7" ht="17.25">
      <c r="A3" s="45"/>
      <c r="G3" s="83"/>
    </row>
    <row r="4" spans="1:7" ht="17.25">
      <c r="A4" s="45"/>
      <c r="G4" s="83"/>
    </row>
    <row r="5" spans="1:7" ht="17.25">
      <c r="A5" s="45"/>
      <c r="G5" s="83"/>
    </row>
    <row r="6" spans="1:7" ht="17.25">
      <c r="A6" s="45"/>
      <c r="G6" s="83"/>
    </row>
    <row r="7" spans="1:7" ht="17.25">
      <c r="A7" s="45"/>
      <c r="G7" s="83"/>
    </row>
    <row r="8" spans="1:7" ht="17.25">
      <c r="A8" s="45"/>
      <c r="G8" s="83"/>
    </row>
    <row r="9" spans="1:7" ht="17.25">
      <c r="A9" s="45"/>
      <c r="G9" s="83"/>
    </row>
    <row r="10" spans="1:7" ht="17.25">
      <c r="A10" s="45"/>
      <c r="G10" s="83"/>
    </row>
    <row r="11" spans="1:7" ht="17.25">
      <c r="A11" s="45"/>
      <c r="G11" s="83"/>
    </row>
    <row r="12" spans="1:7" ht="17.25">
      <c r="A12" s="45"/>
      <c r="G12" s="83"/>
    </row>
    <row r="13" spans="1:7" ht="17.25">
      <c r="A13" s="45"/>
      <c r="G13" s="83"/>
    </row>
    <row r="14" spans="1:7" ht="17.25">
      <c r="A14" s="45"/>
      <c r="G14" s="83"/>
    </row>
    <row r="15" spans="1:7" ht="17.25">
      <c r="A15" s="45"/>
      <c r="G15" s="83"/>
    </row>
    <row r="16" spans="1:7" ht="17.25">
      <c r="A16" s="45"/>
      <c r="G16" s="83"/>
    </row>
    <row r="17" spans="1:7" ht="17.25">
      <c r="A17" s="45"/>
      <c r="G17" s="83"/>
    </row>
    <row r="18" spans="1:7" ht="17.25">
      <c r="A18" s="45"/>
      <c r="G18" s="83"/>
    </row>
    <row r="19" spans="1:7" ht="17.25">
      <c r="A19" s="45"/>
      <c r="G19" s="83"/>
    </row>
    <row r="20" spans="1:7" ht="17.25">
      <c r="A20" s="45"/>
      <c r="G20" s="83"/>
    </row>
    <row r="21" spans="1:7" ht="17.25">
      <c r="A21" s="45"/>
      <c r="G21" s="83"/>
    </row>
    <row r="22" spans="1:11" ht="14.25" thickBot="1">
      <c r="A22" s="27"/>
      <c r="B22" s="27"/>
      <c r="C22" s="27"/>
      <c r="D22" s="27"/>
      <c r="E22" s="27"/>
      <c r="F22" s="27"/>
      <c r="G22" s="27"/>
      <c r="H22" s="27"/>
      <c r="I22" s="203"/>
      <c r="J22" s="203"/>
      <c r="K22" s="327" t="s">
        <v>330</v>
      </c>
    </row>
    <row r="23" spans="1:11" s="126" customFormat="1" ht="12.75" customHeight="1">
      <c r="A23" s="497" t="s">
        <v>327</v>
      </c>
      <c r="B23" s="506" t="s">
        <v>176</v>
      </c>
      <c r="C23" s="502" t="s">
        <v>177</v>
      </c>
      <c r="D23" s="502"/>
      <c r="E23" s="502"/>
      <c r="F23" s="503"/>
      <c r="G23" s="501" t="s">
        <v>178</v>
      </c>
      <c r="H23" s="502"/>
      <c r="I23" s="502"/>
      <c r="J23" s="503"/>
      <c r="K23" s="343" t="s">
        <v>179</v>
      </c>
    </row>
    <row r="24" spans="1:11" ht="12.75" customHeight="1">
      <c r="A24" s="459"/>
      <c r="B24" s="507"/>
      <c r="C24" s="510" t="s">
        <v>137</v>
      </c>
      <c r="D24" s="509" t="s">
        <v>180</v>
      </c>
      <c r="E24" s="493" t="s">
        <v>343</v>
      </c>
      <c r="F24" s="495" t="s">
        <v>342</v>
      </c>
      <c r="G24" s="499" t="s">
        <v>137</v>
      </c>
      <c r="H24" s="509" t="s">
        <v>181</v>
      </c>
      <c r="I24" s="84" t="s">
        <v>182</v>
      </c>
      <c r="J24" s="495" t="s">
        <v>342</v>
      </c>
      <c r="K24" s="504" t="s">
        <v>137</v>
      </c>
    </row>
    <row r="25" spans="1:11" ht="12.75" customHeight="1" thickBot="1">
      <c r="A25" s="498"/>
      <c r="B25" s="508"/>
      <c r="C25" s="511"/>
      <c r="D25" s="494"/>
      <c r="E25" s="494"/>
      <c r="F25" s="496"/>
      <c r="G25" s="500"/>
      <c r="H25" s="494"/>
      <c r="I25" s="85" t="s">
        <v>184</v>
      </c>
      <c r="J25" s="496"/>
      <c r="K25" s="505"/>
    </row>
    <row r="26" spans="1:11" ht="15" customHeight="1" hidden="1">
      <c r="A26" s="99" t="s">
        <v>266</v>
      </c>
      <c r="B26" s="204">
        <v>4159</v>
      </c>
      <c r="C26" s="92">
        <v>2486</v>
      </c>
      <c r="D26" s="104">
        <v>2479</v>
      </c>
      <c r="E26" s="91">
        <v>4</v>
      </c>
      <c r="F26" s="105">
        <v>1</v>
      </c>
      <c r="G26" s="103">
        <v>1373</v>
      </c>
      <c r="H26" s="104">
        <v>1238</v>
      </c>
      <c r="I26" s="91">
        <v>74</v>
      </c>
      <c r="J26" s="105">
        <v>61</v>
      </c>
      <c r="K26" s="204">
        <v>373</v>
      </c>
    </row>
    <row r="27" spans="1:11" ht="15" customHeight="1" hidden="1">
      <c r="A27" s="99" t="s">
        <v>265</v>
      </c>
      <c r="B27" s="204">
        <v>4046</v>
      </c>
      <c r="C27" s="92">
        <v>2472</v>
      </c>
      <c r="D27" s="104">
        <v>2458</v>
      </c>
      <c r="E27" s="91">
        <v>3</v>
      </c>
      <c r="F27" s="105">
        <v>11</v>
      </c>
      <c r="G27" s="103">
        <v>1239</v>
      </c>
      <c r="H27" s="104">
        <v>1112</v>
      </c>
      <c r="I27" s="91">
        <v>12</v>
      </c>
      <c r="J27" s="105">
        <v>115</v>
      </c>
      <c r="K27" s="204">
        <v>335</v>
      </c>
    </row>
    <row r="28" spans="1:11" ht="15" customHeight="1" hidden="1">
      <c r="A28" s="99" t="s">
        <v>267</v>
      </c>
      <c r="B28" s="204">
        <v>3531</v>
      </c>
      <c r="C28" s="92">
        <v>2201</v>
      </c>
      <c r="D28" s="104">
        <v>2047</v>
      </c>
      <c r="E28" s="91">
        <v>8</v>
      </c>
      <c r="F28" s="105">
        <v>147</v>
      </c>
      <c r="G28" s="103">
        <v>1127</v>
      </c>
      <c r="H28" s="104">
        <v>1034</v>
      </c>
      <c r="I28" s="91">
        <v>4</v>
      </c>
      <c r="J28" s="105">
        <v>89</v>
      </c>
      <c r="K28" s="204">
        <v>203</v>
      </c>
    </row>
    <row r="29" spans="1:11" ht="15" customHeight="1" hidden="1">
      <c r="A29" s="99" t="s">
        <v>262</v>
      </c>
      <c r="B29" s="205" t="e">
        <f>C29+G29+K29</f>
        <v>#REF!</v>
      </c>
      <c r="C29" s="106">
        <f>SUM(D29:F29)</f>
        <v>2149</v>
      </c>
      <c r="D29" s="108">
        <v>1916</v>
      </c>
      <c r="E29" s="109">
        <v>99</v>
      </c>
      <c r="F29" s="110">
        <v>134</v>
      </c>
      <c r="G29" s="107">
        <f>SUM(H29:J29)</f>
        <v>1145</v>
      </c>
      <c r="H29" s="108">
        <v>1063</v>
      </c>
      <c r="I29" s="109">
        <v>5</v>
      </c>
      <c r="J29" s="110">
        <v>77</v>
      </c>
      <c r="K29" s="205" t="e">
        <f>SUM(#REF!)</f>
        <v>#REF!</v>
      </c>
    </row>
    <row r="30" spans="1:11" ht="15" customHeight="1" hidden="1">
      <c r="A30" s="99" t="s">
        <v>263</v>
      </c>
      <c r="B30" s="205" t="e">
        <f>C30+G30+K30</f>
        <v>#REF!</v>
      </c>
      <c r="C30" s="106">
        <f>SUM(D30:F30)</f>
        <v>1964</v>
      </c>
      <c r="D30" s="108">
        <v>1814</v>
      </c>
      <c r="E30" s="109">
        <v>60</v>
      </c>
      <c r="F30" s="110">
        <v>90</v>
      </c>
      <c r="G30" s="107">
        <f>SUM(H30:J30)</f>
        <v>1115</v>
      </c>
      <c r="H30" s="108">
        <v>972</v>
      </c>
      <c r="I30" s="109">
        <v>3</v>
      </c>
      <c r="J30" s="110">
        <v>140</v>
      </c>
      <c r="K30" s="205" t="e">
        <f>SUM(#REF!)</f>
        <v>#REF!</v>
      </c>
    </row>
    <row r="31" spans="1:11" ht="15" customHeight="1" hidden="1">
      <c r="A31" s="99" t="s">
        <v>268</v>
      </c>
      <c r="B31" s="205" t="e">
        <f>C31+G31+K31</f>
        <v>#REF!</v>
      </c>
      <c r="C31" s="106">
        <f>SUM(D31:F31)</f>
        <v>1770</v>
      </c>
      <c r="D31" s="108">
        <v>1537</v>
      </c>
      <c r="E31" s="109">
        <v>135</v>
      </c>
      <c r="F31" s="110">
        <v>98</v>
      </c>
      <c r="G31" s="107">
        <f>SUM(H31:J31)</f>
        <v>1050</v>
      </c>
      <c r="H31" s="108">
        <v>956</v>
      </c>
      <c r="I31" s="109">
        <v>8</v>
      </c>
      <c r="J31" s="110">
        <v>86</v>
      </c>
      <c r="K31" s="205" t="e">
        <f>SUM(#REF!)</f>
        <v>#REF!</v>
      </c>
    </row>
    <row r="32" spans="1:11" ht="15" customHeight="1" hidden="1">
      <c r="A32" s="99" t="s">
        <v>264</v>
      </c>
      <c r="B32" s="205" t="e">
        <f>C32+G32+K32</f>
        <v>#REF!</v>
      </c>
      <c r="C32" s="106">
        <f>SUM(D32:F32)</f>
        <v>1621</v>
      </c>
      <c r="D32" s="108">
        <v>1475</v>
      </c>
      <c r="E32" s="109">
        <v>101</v>
      </c>
      <c r="F32" s="110">
        <v>45</v>
      </c>
      <c r="G32" s="107">
        <f>SUM(H32:J32)</f>
        <v>1024</v>
      </c>
      <c r="H32" s="108">
        <v>856</v>
      </c>
      <c r="I32" s="109">
        <v>8</v>
      </c>
      <c r="J32" s="110">
        <v>160</v>
      </c>
      <c r="K32" s="205" t="e">
        <f>SUM(#REF!)</f>
        <v>#REF!</v>
      </c>
    </row>
    <row r="33" spans="1:11" ht="15" customHeight="1" hidden="1">
      <c r="A33" s="99" t="s">
        <v>269</v>
      </c>
      <c r="B33" s="206" t="e">
        <f>C33+G33+K33</f>
        <v>#REF!</v>
      </c>
      <c r="C33" s="86">
        <f>SUM(D33:F33)</f>
        <v>1371</v>
      </c>
      <c r="D33" s="88">
        <v>1106</v>
      </c>
      <c r="E33" s="89">
        <v>117</v>
      </c>
      <c r="F33" s="90">
        <v>148</v>
      </c>
      <c r="G33" s="87">
        <f>SUM(H33:J33)</f>
        <v>808</v>
      </c>
      <c r="H33" s="88">
        <v>715</v>
      </c>
      <c r="I33" s="89">
        <v>3</v>
      </c>
      <c r="J33" s="90">
        <v>90</v>
      </c>
      <c r="K33" s="206" t="e">
        <f>SUM(#REF!)</f>
        <v>#REF!</v>
      </c>
    </row>
    <row r="34" spans="1:11" ht="3.75" customHeight="1" hidden="1">
      <c r="A34" s="100"/>
      <c r="B34" s="207"/>
      <c r="C34" s="198"/>
      <c r="D34" s="200"/>
      <c r="E34" s="201"/>
      <c r="F34" s="202"/>
      <c r="G34" s="199"/>
      <c r="H34" s="200"/>
      <c r="I34" s="201"/>
      <c r="J34" s="202"/>
      <c r="K34" s="207"/>
    </row>
    <row r="35" spans="1:11" ht="3.75" customHeight="1" hidden="1">
      <c r="A35" s="99"/>
      <c r="B35" s="206"/>
      <c r="C35" s="86"/>
      <c r="D35" s="88"/>
      <c r="E35" s="89"/>
      <c r="F35" s="90"/>
      <c r="G35" s="87"/>
      <c r="H35" s="88"/>
      <c r="I35" s="89"/>
      <c r="J35" s="90"/>
      <c r="K35" s="206"/>
    </row>
    <row r="36" spans="1:11" ht="15" customHeight="1" hidden="1">
      <c r="A36" s="99" t="s">
        <v>285</v>
      </c>
      <c r="B36" s="206"/>
      <c r="C36" s="86"/>
      <c r="D36" s="88"/>
      <c r="E36" s="89"/>
      <c r="F36" s="90"/>
      <c r="G36" s="87"/>
      <c r="H36" s="88"/>
      <c r="I36" s="89"/>
      <c r="J36" s="90"/>
      <c r="K36" s="206"/>
    </row>
    <row r="37" spans="1:11" ht="4.5" customHeight="1">
      <c r="A37" s="99"/>
      <c r="B37" s="206"/>
      <c r="C37" s="86"/>
      <c r="D37" s="88"/>
      <c r="E37" s="89"/>
      <c r="F37" s="90"/>
      <c r="G37" s="87"/>
      <c r="H37" s="88"/>
      <c r="I37" s="89"/>
      <c r="J37" s="90"/>
      <c r="K37" s="206"/>
    </row>
    <row r="38" spans="1:11" ht="15" customHeight="1">
      <c r="A38" s="101" t="s">
        <v>164</v>
      </c>
      <c r="B38" s="206">
        <f>C38+G38+K38</f>
        <v>3878</v>
      </c>
      <c r="C38" s="317">
        <v>1537</v>
      </c>
      <c r="D38" s="88">
        <v>1444</v>
      </c>
      <c r="E38" s="89">
        <v>39</v>
      </c>
      <c r="F38" s="90">
        <v>54</v>
      </c>
      <c r="G38" s="87">
        <v>1920</v>
      </c>
      <c r="H38" s="88">
        <v>1837</v>
      </c>
      <c r="I38" s="91" t="s">
        <v>286</v>
      </c>
      <c r="J38" s="90">
        <v>83</v>
      </c>
      <c r="K38" s="206">
        <v>421</v>
      </c>
    </row>
    <row r="39" spans="1:11" ht="15" customHeight="1">
      <c r="A39" s="101" t="s">
        <v>26</v>
      </c>
      <c r="B39" s="206">
        <f aca="true" t="shared" si="0" ref="B39:B45">C39+G39+K39</f>
        <v>11106</v>
      </c>
      <c r="C39" s="317">
        <v>7106</v>
      </c>
      <c r="D39" s="88">
        <v>6101</v>
      </c>
      <c r="E39" s="89">
        <v>569</v>
      </c>
      <c r="F39" s="90">
        <v>436</v>
      </c>
      <c r="G39" s="87">
        <v>3825</v>
      </c>
      <c r="H39" s="88">
        <v>3537</v>
      </c>
      <c r="I39" s="91" t="s">
        <v>286</v>
      </c>
      <c r="J39" s="90">
        <v>288</v>
      </c>
      <c r="K39" s="206">
        <v>175</v>
      </c>
    </row>
    <row r="40" spans="1:11" ht="15" customHeight="1">
      <c r="A40" s="101" t="s">
        <v>39</v>
      </c>
      <c r="B40" s="206">
        <f t="shared" si="0"/>
        <v>30157</v>
      </c>
      <c r="C40" s="318">
        <v>19852</v>
      </c>
      <c r="D40" s="88">
        <v>16210</v>
      </c>
      <c r="E40" s="89">
        <v>1553</v>
      </c>
      <c r="F40" s="90">
        <v>2089</v>
      </c>
      <c r="G40" s="87">
        <v>9772</v>
      </c>
      <c r="H40" s="88">
        <v>8615</v>
      </c>
      <c r="I40" s="91">
        <v>15</v>
      </c>
      <c r="J40" s="90">
        <v>1142</v>
      </c>
      <c r="K40" s="206">
        <v>533</v>
      </c>
    </row>
    <row r="41" spans="1:11" ht="15" customHeight="1">
      <c r="A41" s="101" t="s">
        <v>49</v>
      </c>
      <c r="B41" s="206">
        <f t="shared" si="0"/>
        <v>22794</v>
      </c>
      <c r="C41" s="317">
        <v>12096</v>
      </c>
      <c r="D41" s="88">
        <v>10366</v>
      </c>
      <c r="E41" s="89">
        <v>998</v>
      </c>
      <c r="F41" s="90">
        <v>732</v>
      </c>
      <c r="G41" s="87">
        <v>10648</v>
      </c>
      <c r="H41" s="88">
        <v>9990</v>
      </c>
      <c r="I41" s="91">
        <v>45</v>
      </c>
      <c r="J41" s="90">
        <v>613</v>
      </c>
      <c r="K41" s="206">
        <v>50</v>
      </c>
    </row>
    <row r="42" spans="1:11" ht="15" customHeight="1">
      <c r="A42" s="101" t="s">
        <v>165</v>
      </c>
      <c r="B42" s="206">
        <f t="shared" si="0"/>
        <v>18795</v>
      </c>
      <c r="C42" s="317">
        <v>10440</v>
      </c>
      <c r="D42" s="88">
        <v>9429</v>
      </c>
      <c r="E42" s="89">
        <v>648</v>
      </c>
      <c r="F42" s="90">
        <v>363</v>
      </c>
      <c r="G42" s="87">
        <v>8109</v>
      </c>
      <c r="H42" s="88">
        <v>7443</v>
      </c>
      <c r="I42" s="89">
        <v>18</v>
      </c>
      <c r="J42" s="90">
        <v>648</v>
      </c>
      <c r="K42" s="206">
        <v>246</v>
      </c>
    </row>
    <row r="43" spans="1:11" ht="15" customHeight="1">
      <c r="A43" s="101" t="s">
        <v>74</v>
      </c>
      <c r="B43" s="206">
        <f t="shared" si="0"/>
        <v>20622</v>
      </c>
      <c r="C43" s="317">
        <v>16028</v>
      </c>
      <c r="D43" s="88">
        <v>13916</v>
      </c>
      <c r="E43" s="89">
        <v>721</v>
      </c>
      <c r="F43" s="90">
        <v>1391</v>
      </c>
      <c r="G43" s="87">
        <v>4494</v>
      </c>
      <c r="H43" s="88">
        <v>4215</v>
      </c>
      <c r="I43" s="91" t="s">
        <v>286</v>
      </c>
      <c r="J43" s="90">
        <v>279</v>
      </c>
      <c r="K43" s="206">
        <v>100</v>
      </c>
    </row>
    <row r="44" spans="1:11" ht="15" customHeight="1">
      <c r="A44" s="101" t="s">
        <v>80</v>
      </c>
      <c r="B44" s="206">
        <f t="shared" si="0"/>
        <v>41873</v>
      </c>
      <c r="C44" s="317">
        <v>25648</v>
      </c>
      <c r="D44" s="88">
        <v>19690</v>
      </c>
      <c r="E44" s="89">
        <v>1712</v>
      </c>
      <c r="F44" s="90">
        <v>4246</v>
      </c>
      <c r="G44" s="87">
        <v>15929</v>
      </c>
      <c r="H44" s="88">
        <v>14469</v>
      </c>
      <c r="I44" s="89">
        <v>80</v>
      </c>
      <c r="J44" s="90">
        <v>1380</v>
      </c>
      <c r="K44" s="206">
        <v>296</v>
      </c>
    </row>
    <row r="45" spans="1:11" ht="15" customHeight="1">
      <c r="A45" s="101" t="s">
        <v>93</v>
      </c>
      <c r="B45" s="206">
        <f t="shared" si="0"/>
        <v>31689</v>
      </c>
      <c r="C45" s="317">
        <v>24430</v>
      </c>
      <c r="D45" s="88">
        <v>19534</v>
      </c>
      <c r="E45" s="89">
        <v>1843</v>
      </c>
      <c r="F45" s="90">
        <v>3053</v>
      </c>
      <c r="G45" s="87">
        <v>7232</v>
      </c>
      <c r="H45" s="88">
        <v>6414</v>
      </c>
      <c r="I45" s="89">
        <v>135</v>
      </c>
      <c r="J45" s="90">
        <v>683</v>
      </c>
      <c r="K45" s="206">
        <v>27</v>
      </c>
    </row>
    <row r="46" spans="1:11" ht="15" customHeight="1" thickBot="1">
      <c r="A46" s="102" t="s">
        <v>106</v>
      </c>
      <c r="B46" s="208">
        <f>C46+G46</f>
        <v>23464</v>
      </c>
      <c r="C46" s="319">
        <v>12756</v>
      </c>
      <c r="D46" s="94">
        <v>11699</v>
      </c>
      <c r="E46" s="95">
        <v>526</v>
      </c>
      <c r="F46" s="96">
        <v>531</v>
      </c>
      <c r="G46" s="93">
        <v>10708</v>
      </c>
      <c r="H46" s="94">
        <v>8351</v>
      </c>
      <c r="I46" s="97">
        <v>10</v>
      </c>
      <c r="J46" s="96">
        <v>2347</v>
      </c>
      <c r="K46" s="98" t="s">
        <v>286</v>
      </c>
    </row>
    <row r="47" spans="1:11" s="126" customFormat="1" ht="12.75" customHeight="1">
      <c r="A47" s="135"/>
      <c r="K47" s="344" t="s">
        <v>124</v>
      </c>
    </row>
    <row r="48" ht="17.25" customHeight="1"/>
  </sheetData>
  <sheetProtection/>
  <mergeCells count="12">
    <mergeCell ref="K24:K25"/>
    <mergeCell ref="B23:B25"/>
    <mergeCell ref="H24:H25"/>
    <mergeCell ref="C24:C25"/>
    <mergeCell ref="D24:D25"/>
    <mergeCell ref="C23:F23"/>
    <mergeCell ref="E24:E25"/>
    <mergeCell ref="F24:F25"/>
    <mergeCell ref="A23:A25"/>
    <mergeCell ref="J24:J25"/>
    <mergeCell ref="G24:G25"/>
    <mergeCell ref="G23:J2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Header>&amp;L&amp;12農林業</oddHeader>
    <oddFooter>&amp;C28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59"/>
  <sheetViews>
    <sheetView zoomScalePageLayoutView="0" workbookViewId="0" topLeftCell="A1">
      <selection activeCell="L29" sqref="L29"/>
    </sheetView>
  </sheetViews>
  <sheetFormatPr defaultColWidth="9.00390625" defaultRowHeight="13.5"/>
  <sheetData>
    <row r="3" spans="1:3" ht="13.5">
      <c r="A3" s="121"/>
      <c r="B3" s="122" t="s">
        <v>154</v>
      </c>
      <c r="C3" s="122" t="s">
        <v>185</v>
      </c>
    </row>
    <row r="4" spans="1:3" ht="13.5">
      <c r="A4" s="122" t="s">
        <v>270</v>
      </c>
      <c r="B4" s="121">
        <v>22839</v>
      </c>
      <c r="C4" s="123">
        <v>4046</v>
      </c>
    </row>
    <row r="5" spans="1:3" ht="13.5">
      <c r="A5" s="121">
        <v>50</v>
      </c>
      <c r="B5" s="121">
        <v>20613</v>
      </c>
      <c r="C5" s="123">
        <v>3531</v>
      </c>
    </row>
    <row r="6" spans="1:3" ht="13.5">
      <c r="A6" s="121">
        <v>55</v>
      </c>
      <c r="B6" s="121">
        <v>19518</v>
      </c>
      <c r="C6" s="124">
        <v>3429</v>
      </c>
    </row>
    <row r="7" spans="1:3" ht="13.5">
      <c r="A7" s="121">
        <v>60</v>
      </c>
      <c r="B7" s="121">
        <v>18394</v>
      </c>
      <c r="C7" s="124">
        <v>3146</v>
      </c>
    </row>
    <row r="8" spans="1:3" ht="13.5">
      <c r="A8" s="122" t="s">
        <v>187</v>
      </c>
      <c r="B8" s="121">
        <v>16458</v>
      </c>
      <c r="C8" s="124">
        <v>2873.25</v>
      </c>
    </row>
    <row r="9" spans="1:3" ht="13.5">
      <c r="A9" s="121">
        <v>7</v>
      </c>
      <c r="B9" s="121">
        <v>14541</v>
      </c>
      <c r="C9" s="124">
        <v>2677.4</v>
      </c>
    </row>
    <row r="10" spans="1:3" ht="13.5">
      <c r="A10" s="121">
        <v>12</v>
      </c>
      <c r="B10" s="121">
        <v>13300</v>
      </c>
      <c r="C10" s="124">
        <v>2206</v>
      </c>
    </row>
    <row r="11" spans="1:3" ht="13.5">
      <c r="A11" s="121">
        <v>17</v>
      </c>
      <c r="B11" s="121">
        <v>11353</v>
      </c>
      <c r="C11" s="125">
        <v>2044</v>
      </c>
    </row>
    <row r="17" spans="1:2" ht="13.5">
      <c r="A17" s="131"/>
      <c r="B17" s="131" t="s">
        <v>154</v>
      </c>
    </row>
    <row r="18" spans="1:2" ht="13.5">
      <c r="A18" s="131" t="s">
        <v>164</v>
      </c>
      <c r="B18" s="133">
        <v>529</v>
      </c>
    </row>
    <row r="19" spans="1:2" ht="13.5">
      <c r="A19" s="131" t="s">
        <v>26</v>
      </c>
      <c r="B19" s="133">
        <v>1279</v>
      </c>
    </row>
    <row r="20" spans="1:2" ht="13.5">
      <c r="A20" s="131" t="s">
        <v>39</v>
      </c>
      <c r="B20" s="133">
        <v>1658</v>
      </c>
    </row>
    <row r="21" spans="1:2" ht="13.5">
      <c r="A21" s="131" t="s">
        <v>49</v>
      </c>
      <c r="B21" s="133">
        <v>1530</v>
      </c>
    </row>
    <row r="22" spans="1:2" ht="13.5">
      <c r="A22" s="131" t="s">
        <v>165</v>
      </c>
      <c r="B22" s="133">
        <v>1186</v>
      </c>
    </row>
    <row r="23" spans="1:2" ht="13.5">
      <c r="A23" s="131" t="s">
        <v>74</v>
      </c>
      <c r="B23" s="133">
        <v>845</v>
      </c>
    </row>
    <row r="24" spans="1:2" ht="13.5">
      <c r="A24" s="131" t="s">
        <v>80</v>
      </c>
      <c r="B24" s="133">
        <v>1960</v>
      </c>
    </row>
    <row r="25" spans="1:2" ht="13.5">
      <c r="A25" s="131" t="s">
        <v>93</v>
      </c>
      <c r="B25" s="133">
        <v>1536</v>
      </c>
    </row>
    <row r="26" spans="1:2" ht="13.5">
      <c r="A26" s="131" t="s">
        <v>106</v>
      </c>
      <c r="B26" s="133">
        <v>830</v>
      </c>
    </row>
    <row r="27" ht="13.5">
      <c r="A27" s="132" t="s">
        <v>189</v>
      </c>
    </row>
    <row r="39" spans="1:4" ht="13.5">
      <c r="A39" s="131"/>
      <c r="B39" s="134" t="s">
        <v>191</v>
      </c>
      <c r="C39" s="131" t="s">
        <v>190</v>
      </c>
      <c r="D39" s="131" t="s">
        <v>188</v>
      </c>
    </row>
    <row r="40" spans="1:4" ht="13.5">
      <c r="A40" s="131" t="s">
        <v>266</v>
      </c>
      <c r="B40" s="133">
        <v>2486</v>
      </c>
      <c r="C40" s="133">
        <v>1373</v>
      </c>
      <c r="D40" s="133">
        <v>373</v>
      </c>
    </row>
    <row r="41" spans="1:4" ht="13.5">
      <c r="A41" s="131">
        <v>45</v>
      </c>
      <c r="B41" s="133">
        <v>2472</v>
      </c>
      <c r="C41" s="133">
        <v>1239</v>
      </c>
      <c r="D41" s="133">
        <v>335</v>
      </c>
    </row>
    <row r="42" spans="1:4" ht="13.5">
      <c r="A42" s="131">
        <v>50</v>
      </c>
      <c r="B42" s="133">
        <v>2201</v>
      </c>
      <c r="C42" s="133">
        <v>1127</v>
      </c>
      <c r="D42" s="133">
        <v>203</v>
      </c>
    </row>
    <row r="43" spans="1:4" ht="13.5">
      <c r="A43" s="131">
        <v>55</v>
      </c>
      <c r="B43" s="133">
        <v>2149</v>
      </c>
      <c r="C43" s="133">
        <v>1145</v>
      </c>
      <c r="D43" s="133">
        <v>135</v>
      </c>
    </row>
    <row r="44" spans="1:4" ht="13.5">
      <c r="A44" s="131">
        <v>60</v>
      </c>
      <c r="B44" s="133">
        <v>1964</v>
      </c>
      <c r="C44" s="133">
        <v>1115</v>
      </c>
      <c r="D44" s="133">
        <v>67</v>
      </c>
    </row>
    <row r="45" spans="1:4" ht="13.5">
      <c r="A45" s="131" t="s">
        <v>268</v>
      </c>
      <c r="B45" s="133">
        <v>1770</v>
      </c>
      <c r="C45" s="133">
        <v>1050</v>
      </c>
      <c r="D45" s="133">
        <v>53.25</v>
      </c>
    </row>
    <row r="46" spans="1:4" ht="13.5">
      <c r="A46" s="131">
        <v>7</v>
      </c>
      <c r="B46" s="133">
        <v>1621</v>
      </c>
      <c r="C46" s="133">
        <v>1024</v>
      </c>
      <c r="D46" s="133">
        <v>32.4</v>
      </c>
    </row>
    <row r="47" spans="1:4" ht="13.5">
      <c r="A47" s="131">
        <v>12</v>
      </c>
      <c r="B47" s="133">
        <v>1371</v>
      </c>
      <c r="C47" s="133">
        <v>808</v>
      </c>
      <c r="D47" s="133">
        <v>27</v>
      </c>
    </row>
    <row r="48" spans="1:4" ht="13.5">
      <c r="A48" s="131">
        <v>17</v>
      </c>
      <c r="B48" s="131">
        <v>1298</v>
      </c>
      <c r="C48" s="131">
        <v>726</v>
      </c>
      <c r="D48" s="131">
        <v>18</v>
      </c>
    </row>
    <row r="51" spans="1:2" ht="13.5">
      <c r="A51" t="s">
        <v>164</v>
      </c>
      <c r="B51" s="136">
        <v>3878</v>
      </c>
    </row>
    <row r="52" spans="1:2" ht="13.5">
      <c r="A52" t="s">
        <v>26</v>
      </c>
      <c r="B52" s="136">
        <v>11106</v>
      </c>
    </row>
    <row r="53" spans="1:2" ht="13.5">
      <c r="A53" t="s">
        <v>39</v>
      </c>
      <c r="B53" s="136">
        <v>30157</v>
      </c>
    </row>
    <row r="54" spans="1:2" ht="13.5">
      <c r="A54" t="s">
        <v>49</v>
      </c>
      <c r="B54" s="136">
        <v>22794</v>
      </c>
    </row>
    <row r="55" spans="1:2" ht="13.5">
      <c r="A55" t="s">
        <v>165</v>
      </c>
      <c r="B55" s="136">
        <v>18795</v>
      </c>
    </row>
    <row r="56" spans="1:2" ht="13.5">
      <c r="A56" t="s">
        <v>74</v>
      </c>
      <c r="B56" s="136">
        <v>20622</v>
      </c>
    </row>
    <row r="57" spans="1:2" ht="13.5">
      <c r="A57" t="s">
        <v>80</v>
      </c>
      <c r="B57" s="136">
        <v>41873</v>
      </c>
    </row>
    <row r="58" spans="1:2" ht="13.5">
      <c r="A58" t="s">
        <v>93</v>
      </c>
      <c r="B58" s="136">
        <v>31689</v>
      </c>
    </row>
    <row r="59" spans="1:2" ht="13.5">
      <c r="A59" t="s">
        <v>106</v>
      </c>
      <c r="B59" s="136">
        <v>23464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K25"/>
  <sheetViews>
    <sheetView zoomScalePageLayoutView="0" workbookViewId="0" topLeftCell="A1">
      <selection activeCell="K7" sqref="K7"/>
    </sheetView>
  </sheetViews>
  <sheetFormatPr defaultColWidth="9.00390625" defaultRowHeight="13.5"/>
  <cols>
    <col min="1" max="1" width="10.75390625" style="142" customWidth="1"/>
    <col min="2" max="11" width="8.125" style="142" customWidth="1"/>
    <col min="12" max="16384" width="9.00390625" style="142" customWidth="1"/>
  </cols>
  <sheetData>
    <row r="1" ht="17.25">
      <c r="A1" s="141" t="s">
        <v>323</v>
      </c>
    </row>
    <row r="2" ht="14.25" thickBot="1">
      <c r="H2" s="156" t="s">
        <v>192</v>
      </c>
    </row>
    <row r="3" spans="1:8" ht="19.5" customHeight="1" thickBot="1">
      <c r="A3" s="143"/>
      <c r="B3" s="512" t="s">
        <v>176</v>
      </c>
      <c r="C3" s="514" t="s">
        <v>193</v>
      </c>
      <c r="D3" s="515"/>
      <c r="E3" s="516"/>
      <c r="F3" s="514" t="s">
        <v>344</v>
      </c>
      <c r="G3" s="515"/>
      <c r="H3" s="516"/>
    </row>
    <row r="4" spans="1:8" ht="19.5" customHeight="1" thickBot="1">
      <c r="A4" s="144"/>
      <c r="B4" s="513"/>
      <c r="C4" s="145" t="s">
        <v>194</v>
      </c>
      <c r="D4" s="146" t="s">
        <v>195</v>
      </c>
      <c r="E4" s="145" t="s">
        <v>196</v>
      </c>
      <c r="F4" s="345" t="s">
        <v>345</v>
      </c>
      <c r="G4" s="146" t="s">
        <v>346</v>
      </c>
      <c r="H4" s="147" t="s">
        <v>183</v>
      </c>
    </row>
    <row r="5" spans="1:8" ht="19.5" customHeight="1" thickTop="1">
      <c r="A5" s="178" t="s">
        <v>271</v>
      </c>
      <c r="B5" s="148">
        <f aca="true" t="shared" si="0" ref="B5:B10">SUM(C5:E5)</f>
        <v>11941</v>
      </c>
      <c r="C5" s="149">
        <v>2596</v>
      </c>
      <c r="D5" s="150">
        <v>1219</v>
      </c>
      <c r="E5" s="149">
        <v>8126</v>
      </c>
      <c r="F5" s="151">
        <v>3178</v>
      </c>
      <c r="G5" s="150">
        <v>8437</v>
      </c>
      <c r="H5" s="152">
        <v>326</v>
      </c>
    </row>
    <row r="6" spans="1:8" ht="19.5" customHeight="1">
      <c r="A6" s="178" t="s">
        <v>347</v>
      </c>
      <c r="B6" s="148">
        <f t="shared" si="0"/>
        <v>12243</v>
      </c>
      <c r="C6" s="149">
        <v>2572</v>
      </c>
      <c r="D6" s="150">
        <v>1330</v>
      </c>
      <c r="E6" s="149">
        <v>8341</v>
      </c>
      <c r="F6" s="151">
        <v>3353</v>
      </c>
      <c r="G6" s="150">
        <v>8403</v>
      </c>
      <c r="H6" s="152">
        <v>408</v>
      </c>
    </row>
    <row r="7" spans="1:8" ht="19.5" customHeight="1">
      <c r="A7" s="178" t="s">
        <v>348</v>
      </c>
      <c r="B7" s="148">
        <f t="shared" si="0"/>
        <v>12272</v>
      </c>
      <c r="C7" s="149">
        <v>2498</v>
      </c>
      <c r="D7" s="150">
        <v>1348</v>
      </c>
      <c r="E7" s="149">
        <v>8426</v>
      </c>
      <c r="F7" s="151">
        <v>3299</v>
      </c>
      <c r="G7" s="150">
        <v>8383</v>
      </c>
      <c r="H7" s="152">
        <v>305</v>
      </c>
    </row>
    <row r="8" spans="1:8" ht="19.5" customHeight="1">
      <c r="A8" s="178" t="s">
        <v>349</v>
      </c>
      <c r="B8" s="148">
        <f t="shared" si="0"/>
        <v>12142</v>
      </c>
      <c r="C8" s="149">
        <v>2420</v>
      </c>
      <c r="D8" s="150">
        <v>1360</v>
      </c>
      <c r="E8" s="149">
        <v>8362</v>
      </c>
      <c r="F8" s="151">
        <v>3257</v>
      </c>
      <c r="G8" s="150">
        <v>8366</v>
      </c>
      <c r="H8" s="152">
        <v>343</v>
      </c>
    </row>
    <row r="9" spans="1:8" ht="19.5" customHeight="1">
      <c r="A9" s="178" t="s">
        <v>287</v>
      </c>
      <c r="B9" s="148">
        <f t="shared" si="0"/>
        <v>12205</v>
      </c>
      <c r="C9" s="149">
        <v>2399</v>
      </c>
      <c r="D9" s="150">
        <v>1345</v>
      </c>
      <c r="E9" s="149">
        <v>8461</v>
      </c>
      <c r="F9" s="151">
        <v>3229</v>
      </c>
      <c r="G9" s="150">
        <v>8436</v>
      </c>
      <c r="H9" s="152">
        <v>153</v>
      </c>
    </row>
    <row r="10" spans="1:10" ht="19.5" customHeight="1" thickBot="1">
      <c r="A10" s="179" t="s">
        <v>285</v>
      </c>
      <c r="B10" s="153">
        <f t="shared" si="0"/>
        <v>12249</v>
      </c>
      <c r="C10" s="154">
        <v>2375</v>
      </c>
      <c r="D10" s="155">
        <v>1339</v>
      </c>
      <c r="E10" s="154">
        <v>8535</v>
      </c>
      <c r="F10" s="346">
        <v>10951</v>
      </c>
      <c r="G10" s="155">
        <v>8472</v>
      </c>
      <c r="H10" s="347" t="s">
        <v>142</v>
      </c>
      <c r="I10" s="151"/>
      <c r="J10" s="149"/>
    </row>
    <row r="11" spans="1:8" ht="13.5">
      <c r="A11" s="210"/>
      <c r="B11" s="149"/>
      <c r="D11" s="211"/>
      <c r="E11" s="211"/>
      <c r="F11" s="211"/>
      <c r="G11" s="211"/>
      <c r="H11" s="348" t="s">
        <v>350</v>
      </c>
    </row>
    <row r="12" spans="1:8" ht="13.5">
      <c r="A12" s="177" t="s">
        <v>351</v>
      </c>
      <c r="H12" s="149"/>
    </row>
    <row r="15" spans="1:1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7.25">
      <c r="A16" s="45" t="s">
        <v>328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9" ht="14.25" thickBot="1">
      <c r="A17" s="1"/>
      <c r="B17" s="1"/>
      <c r="C17" s="1"/>
      <c r="D17" s="1"/>
      <c r="E17" s="1"/>
      <c r="F17" s="1"/>
      <c r="G17" s="1"/>
      <c r="I17" s="92" t="s">
        <v>352</v>
      </c>
    </row>
    <row r="18" spans="1:10" ht="13.5">
      <c r="A18" s="157"/>
      <c r="B18" s="159" t="s">
        <v>197</v>
      </c>
      <c r="C18" s="159" t="s">
        <v>353</v>
      </c>
      <c r="D18" s="158" t="s">
        <v>198</v>
      </c>
      <c r="E18" s="159" t="s">
        <v>199</v>
      </c>
      <c r="F18" s="158" t="s">
        <v>200</v>
      </c>
      <c r="G18" s="159" t="s">
        <v>201</v>
      </c>
      <c r="H18" s="159" t="s">
        <v>202</v>
      </c>
      <c r="I18" s="160" t="s">
        <v>203</v>
      </c>
      <c r="J18" s="151"/>
    </row>
    <row r="19" spans="1:10" ht="14.25" thickBot="1">
      <c r="A19" s="161"/>
      <c r="B19" s="163"/>
      <c r="C19" s="163"/>
      <c r="D19" s="162"/>
      <c r="E19" s="163"/>
      <c r="F19" s="164"/>
      <c r="G19" s="163"/>
      <c r="H19" s="163"/>
      <c r="I19" s="165"/>
      <c r="J19" s="151"/>
    </row>
    <row r="20" spans="1:10" ht="14.25" thickTop="1">
      <c r="A20" s="180" t="s">
        <v>272</v>
      </c>
      <c r="B20" s="167">
        <v>1541</v>
      </c>
      <c r="C20" s="167">
        <v>1511</v>
      </c>
      <c r="D20" s="166">
        <v>27</v>
      </c>
      <c r="E20" s="167">
        <v>3</v>
      </c>
      <c r="F20" s="168" t="s">
        <v>204</v>
      </c>
      <c r="G20" s="169" t="s">
        <v>204</v>
      </c>
      <c r="H20" s="170" t="s">
        <v>204</v>
      </c>
      <c r="I20" s="171" t="s">
        <v>204</v>
      </c>
      <c r="J20" s="151"/>
    </row>
    <row r="21" spans="1:10" ht="13.5">
      <c r="A21" s="180"/>
      <c r="B21" s="167"/>
      <c r="C21" s="167"/>
      <c r="D21" s="166"/>
      <c r="E21" s="167"/>
      <c r="F21" s="166"/>
      <c r="G21" s="167"/>
      <c r="H21" s="167"/>
      <c r="I21" s="172"/>
      <c r="J21" s="151"/>
    </row>
    <row r="22" spans="1:10" ht="13.5">
      <c r="A22" s="180" t="s">
        <v>287</v>
      </c>
      <c r="B22" s="167">
        <v>303</v>
      </c>
      <c r="C22" s="167">
        <v>290</v>
      </c>
      <c r="D22" s="166">
        <v>11</v>
      </c>
      <c r="E22" s="167">
        <v>2</v>
      </c>
      <c r="F22" s="168" t="s">
        <v>206</v>
      </c>
      <c r="G22" s="169" t="s">
        <v>206</v>
      </c>
      <c r="H22" s="169" t="s">
        <v>206</v>
      </c>
      <c r="I22" s="171" t="s">
        <v>206</v>
      </c>
      <c r="J22" s="151"/>
    </row>
    <row r="23" spans="1:10" ht="13.5">
      <c r="A23" s="180"/>
      <c r="B23" s="167"/>
      <c r="C23" s="167"/>
      <c r="D23" s="166"/>
      <c r="E23" s="167"/>
      <c r="F23" s="166"/>
      <c r="G23" s="167"/>
      <c r="H23" s="167"/>
      <c r="I23" s="209"/>
      <c r="J23" s="151"/>
    </row>
    <row r="24" spans="1:10" ht="14.25" thickBot="1">
      <c r="A24" s="181" t="s">
        <v>285</v>
      </c>
      <c r="B24" s="174">
        <v>249</v>
      </c>
      <c r="C24" s="174">
        <v>239</v>
      </c>
      <c r="D24" s="173">
        <v>6</v>
      </c>
      <c r="E24" s="174">
        <v>1</v>
      </c>
      <c r="F24" s="175">
        <v>1</v>
      </c>
      <c r="G24" s="212" t="s">
        <v>142</v>
      </c>
      <c r="H24" s="212" t="s">
        <v>142</v>
      </c>
      <c r="I24" s="176">
        <v>2</v>
      </c>
      <c r="J24" s="151"/>
    </row>
    <row r="25" spans="1:10" ht="13.5">
      <c r="A25" s="1"/>
      <c r="B25" s="1"/>
      <c r="C25" s="1"/>
      <c r="D25" s="1"/>
      <c r="E25" s="1"/>
      <c r="F25" s="1"/>
      <c r="H25" s="328"/>
      <c r="I25" s="349" t="s">
        <v>124</v>
      </c>
      <c r="J25" s="328"/>
    </row>
  </sheetData>
  <sheetProtection/>
  <mergeCells count="3">
    <mergeCell ref="B3:B4"/>
    <mergeCell ref="C3:E3"/>
    <mergeCell ref="F3:H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Header>&amp;R&amp;12農林業</oddHeader>
    <oddFooter>&amp;C29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T56"/>
  <sheetViews>
    <sheetView tabSelected="1" zoomScalePageLayoutView="0" workbookViewId="0" topLeftCell="A4">
      <selection activeCell="O10" sqref="O10"/>
    </sheetView>
  </sheetViews>
  <sheetFormatPr defaultColWidth="9.00390625" defaultRowHeight="13.5"/>
  <cols>
    <col min="1" max="1" width="8.375" style="213" customWidth="1"/>
    <col min="2" max="2" width="6.125" style="213" customWidth="1"/>
    <col min="3" max="20" width="7.875" style="213" customWidth="1"/>
    <col min="21" max="21" width="9.00390625" style="213" customWidth="1"/>
    <col min="22" max="16384" width="9.00390625" style="213" customWidth="1"/>
  </cols>
  <sheetData>
    <row r="1" ht="17.25">
      <c r="A1" s="291" t="s">
        <v>324</v>
      </c>
    </row>
    <row r="2" ht="14.25" thickBot="1">
      <c r="T2" s="254" t="s">
        <v>231</v>
      </c>
    </row>
    <row r="3" spans="1:20" ht="14.25" customHeight="1" thickBot="1">
      <c r="A3" s="290"/>
      <c r="B3" s="517" t="s">
        <v>211</v>
      </c>
      <c r="C3" s="524" t="s">
        <v>249</v>
      </c>
      <c r="D3" s="525"/>
      <c r="E3" s="525"/>
      <c r="F3" s="525"/>
      <c r="G3" s="525"/>
      <c r="H3" s="525"/>
      <c r="I3" s="525"/>
      <c r="J3" s="525"/>
      <c r="K3" s="525"/>
      <c r="L3" s="289"/>
      <c r="M3" s="524" t="s">
        <v>212</v>
      </c>
      <c r="N3" s="525"/>
      <c r="O3" s="525"/>
      <c r="P3" s="525"/>
      <c r="Q3" s="525"/>
      <c r="R3" s="531"/>
      <c r="S3" s="288"/>
      <c r="T3" s="287" t="s">
        <v>213</v>
      </c>
    </row>
    <row r="4" spans="1:20" ht="13.5">
      <c r="A4" s="262"/>
      <c r="B4" s="518"/>
      <c r="C4" s="526" t="s">
        <v>250</v>
      </c>
      <c r="D4" s="283"/>
      <c r="E4" s="282"/>
      <c r="F4" s="528" t="s">
        <v>252</v>
      </c>
      <c r="G4" s="282"/>
      <c r="H4" s="283"/>
      <c r="I4" s="282"/>
      <c r="J4" s="283"/>
      <c r="K4" s="286"/>
      <c r="L4" s="285" t="s">
        <v>214</v>
      </c>
      <c r="M4" s="284"/>
      <c r="N4" s="283"/>
      <c r="O4" s="282"/>
      <c r="P4" s="283"/>
      <c r="Q4" s="282"/>
      <c r="R4" s="281"/>
      <c r="S4" s="262"/>
      <c r="T4" s="279" t="s">
        <v>215</v>
      </c>
    </row>
    <row r="5" spans="1:20" ht="13.5">
      <c r="A5" s="262"/>
      <c r="B5" s="280" t="s">
        <v>205</v>
      </c>
      <c r="C5" s="527"/>
      <c r="D5" s="283" t="s">
        <v>216</v>
      </c>
      <c r="E5" s="282" t="s">
        <v>217</v>
      </c>
      <c r="F5" s="529"/>
      <c r="G5" s="282" t="s">
        <v>218</v>
      </c>
      <c r="H5" s="283" t="s">
        <v>219</v>
      </c>
      <c r="I5" s="282" t="s">
        <v>220</v>
      </c>
      <c r="J5" s="283" t="s">
        <v>221</v>
      </c>
      <c r="K5" s="283" t="s">
        <v>251</v>
      </c>
      <c r="L5" s="285" t="s">
        <v>222</v>
      </c>
      <c r="M5" s="284" t="s">
        <v>253</v>
      </c>
      <c r="N5" s="283" t="s">
        <v>223</v>
      </c>
      <c r="O5" s="282" t="s">
        <v>224</v>
      </c>
      <c r="P5" s="283" t="s">
        <v>225</v>
      </c>
      <c r="Q5" s="282" t="s">
        <v>226</v>
      </c>
      <c r="R5" s="281" t="s">
        <v>183</v>
      </c>
      <c r="S5" s="280" t="s">
        <v>215</v>
      </c>
      <c r="T5" s="279" t="s">
        <v>227</v>
      </c>
    </row>
    <row r="6" spans="1:20" ht="14.25" thickBot="1">
      <c r="A6" s="278"/>
      <c r="B6" s="278"/>
      <c r="C6" s="274"/>
      <c r="D6" s="275"/>
      <c r="E6" s="274"/>
      <c r="F6" s="530"/>
      <c r="G6" s="274"/>
      <c r="H6" s="275"/>
      <c r="I6" s="274"/>
      <c r="J6" s="275"/>
      <c r="K6" s="275"/>
      <c r="L6" s="277" t="s">
        <v>183</v>
      </c>
      <c r="M6" s="276"/>
      <c r="N6" s="275"/>
      <c r="O6" s="274"/>
      <c r="P6" s="275"/>
      <c r="Q6" s="274"/>
      <c r="R6" s="273"/>
      <c r="S6" s="272"/>
      <c r="T6" s="271" t="s">
        <v>228</v>
      </c>
    </row>
    <row r="7" spans="1:20" ht="14.25" thickTop="1">
      <c r="A7" s="270" t="s">
        <v>248</v>
      </c>
      <c r="B7" s="266">
        <f aca="true" t="shared" si="0" ref="B7:B27">C7+M7</f>
        <v>721.4</v>
      </c>
      <c r="C7" s="249">
        <f aca="true" t="shared" si="1" ref="C7:C28">SUM(D7:L7)</f>
        <v>607.1999999999999</v>
      </c>
      <c r="D7" s="264">
        <v>328</v>
      </c>
      <c r="E7" s="250" t="s">
        <v>318</v>
      </c>
      <c r="F7" s="264">
        <v>4.4</v>
      </c>
      <c r="G7" s="249">
        <v>4.5</v>
      </c>
      <c r="H7" s="264">
        <v>190.9</v>
      </c>
      <c r="I7" s="249">
        <v>20.9</v>
      </c>
      <c r="J7" s="264">
        <v>12.1</v>
      </c>
      <c r="K7" s="264">
        <v>44.3</v>
      </c>
      <c r="L7" s="267">
        <v>2.1</v>
      </c>
      <c r="M7" s="265">
        <f aca="true" t="shared" si="2" ref="M7:M28">SUM(N7:R7)</f>
        <v>114.2</v>
      </c>
      <c r="N7" s="264">
        <v>12.4</v>
      </c>
      <c r="O7" s="249">
        <v>37.8</v>
      </c>
      <c r="P7" s="264">
        <v>59.8</v>
      </c>
      <c r="Q7" s="249">
        <v>3.8</v>
      </c>
      <c r="R7" s="267">
        <v>0.4</v>
      </c>
      <c r="S7" s="262">
        <f aca="true" t="shared" si="3" ref="S7:S27">T7-B7</f>
        <v>390.30000000000007</v>
      </c>
      <c r="T7" s="262">
        <v>1111.7</v>
      </c>
    </row>
    <row r="8" spans="1:20" ht="13.5">
      <c r="A8" s="270" t="s">
        <v>312</v>
      </c>
      <c r="B8" s="266">
        <f t="shared" si="0"/>
        <v>749.5</v>
      </c>
      <c r="C8" s="249">
        <f t="shared" si="1"/>
        <v>641.9</v>
      </c>
      <c r="D8" s="264">
        <v>311.3</v>
      </c>
      <c r="E8" s="250" t="s">
        <v>318</v>
      </c>
      <c r="F8" s="264">
        <v>3.7</v>
      </c>
      <c r="G8" s="249">
        <v>4.8</v>
      </c>
      <c r="H8" s="264">
        <v>237</v>
      </c>
      <c r="I8" s="249">
        <v>23.6</v>
      </c>
      <c r="J8" s="264">
        <v>18.6</v>
      </c>
      <c r="K8" s="264">
        <v>40.1</v>
      </c>
      <c r="L8" s="267">
        <v>2.8</v>
      </c>
      <c r="M8" s="265">
        <f t="shared" si="2"/>
        <v>107.60000000000001</v>
      </c>
      <c r="N8" s="264">
        <v>11.6</v>
      </c>
      <c r="O8" s="249">
        <v>36.1</v>
      </c>
      <c r="P8" s="264">
        <v>53.7</v>
      </c>
      <c r="Q8" s="249">
        <v>5.7</v>
      </c>
      <c r="R8" s="267">
        <v>0.5</v>
      </c>
      <c r="S8" s="262">
        <f t="shared" si="3"/>
        <v>406.9000000000001</v>
      </c>
      <c r="T8" s="262">
        <v>1156.4</v>
      </c>
    </row>
    <row r="9" spans="1:20" ht="13.5">
      <c r="A9" s="270" t="s">
        <v>311</v>
      </c>
      <c r="B9" s="266">
        <f t="shared" si="0"/>
        <v>788</v>
      </c>
      <c r="C9" s="249">
        <f t="shared" si="1"/>
        <v>689.9</v>
      </c>
      <c r="D9" s="264">
        <v>335.7</v>
      </c>
      <c r="E9" s="250" t="s">
        <v>318</v>
      </c>
      <c r="F9" s="264">
        <v>4</v>
      </c>
      <c r="G9" s="249">
        <v>4.8</v>
      </c>
      <c r="H9" s="264">
        <v>262.4</v>
      </c>
      <c r="I9" s="249">
        <v>22.3</v>
      </c>
      <c r="J9" s="264">
        <v>20.7</v>
      </c>
      <c r="K9" s="264">
        <v>37.6</v>
      </c>
      <c r="L9" s="267">
        <v>2.4</v>
      </c>
      <c r="M9" s="265">
        <f t="shared" si="2"/>
        <v>98.10000000000001</v>
      </c>
      <c r="N9" s="264">
        <v>6.8</v>
      </c>
      <c r="O9" s="249">
        <v>36.4</v>
      </c>
      <c r="P9" s="264">
        <v>48.2</v>
      </c>
      <c r="Q9" s="249">
        <v>6.2</v>
      </c>
      <c r="R9" s="267">
        <v>0.5</v>
      </c>
      <c r="S9" s="262">
        <f t="shared" si="3"/>
        <v>406.20000000000005</v>
      </c>
      <c r="T9" s="262">
        <v>1194.2</v>
      </c>
    </row>
    <row r="10" spans="1:20" ht="13.5">
      <c r="A10" s="270" t="s">
        <v>310</v>
      </c>
      <c r="B10" s="266">
        <f t="shared" si="0"/>
        <v>757.6000000000001</v>
      </c>
      <c r="C10" s="249">
        <f t="shared" si="1"/>
        <v>668.7000000000002</v>
      </c>
      <c r="D10" s="264">
        <v>307.3</v>
      </c>
      <c r="E10" s="250" t="s">
        <v>318</v>
      </c>
      <c r="F10" s="264">
        <v>5.6</v>
      </c>
      <c r="G10" s="249">
        <v>4.5</v>
      </c>
      <c r="H10" s="264">
        <v>266.5</v>
      </c>
      <c r="I10" s="249">
        <v>22.1</v>
      </c>
      <c r="J10" s="264">
        <v>26.9</v>
      </c>
      <c r="K10" s="264">
        <v>33.7</v>
      </c>
      <c r="L10" s="267">
        <v>2.1</v>
      </c>
      <c r="M10" s="265">
        <f t="shared" si="2"/>
        <v>88.9</v>
      </c>
      <c r="N10" s="264">
        <v>7.3</v>
      </c>
      <c r="O10" s="249">
        <v>37.9</v>
      </c>
      <c r="P10" s="264">
        <v>38.8</v>
      </c>
      <c r="Q10" s="249">
        <v>4.4</v>
      </c>
      <c r="R10" s="267">
        <v>0.5</v>
      </c>
      <c r="S10" s="262">
        <f t="shared" si="3"/>
        <v>525.3</v>
      </c>
      <c r="T10" s="262">
        <v>1282.9</v>
      </c>
    </row>
    <row r="11" spans="1:20" ht="13.5">
      <c r="A11" s="270" t="s">
        <v>309</v>
      </c>
      <c r="B11" s="266">
        <f t="shared" si="0"/>
        <v>765.7</v>
      </c>
      <c r="C11" s="249">
        <f t="shared" si="1"/>
        <v>689.1</v>
      </c>
      <c r="D11" s="264">
        <v>277.7</v>
      </c>
      <c r="E11" s="250" t="s">
        <v>318</v>
      </c>
      <c r="F11" s="264">
        <v>4.4</v>
      </c>
      <c r="G11" s="249">
        <v>5</v>
      </c>
      <c r="H11" s="264">
        <v>316</v>
      </c>
      <c r="I11" s="249">
        <v>27.7</v>
      </c>
      <c r="J11" s="264">
        <v>30.7</v>
      </c>
      <c r="K11" s="264">
        <v>26</v>
      </c>
      <c r="L11" s="267">
        <v>1.6</v>
      </c>
      <c r="M11" s="265">
        <f t="shared" si="2"/>
        <v>76.6</v>
      </c>
      <c r="N11" s="264">
        <v>6.9</v>
      </c>
      <c r="O11" s="249">
        <v>36.7</v>
      </c>
      <c r="P11" s="264">
        <v>28.9</v>
      </c>
      <c r="Q11" s="249">
        <v>3.6</v>
      </c>
      <c r="R11" s="267">
        <v>0.5</v>
      </c>
      <c r="S11" s="262">
        <f t="shared" si="3"/>
        <v>668.8</v>
      </c>
      <c r="T11" s="262">
        <v>1434.5</v>
      </c>
    </row>
    <row r="12" spans="1:20" ht="13.5">
      <c r="A12" s="270" t="s">
        <v>229</v>
      </c>
      <c r="B12" s="266">
        <f t="shared" si="0"/>
        <v>763.6999999999999</v>
      </c>
      <c r="C12" s="249">
        <f t="shared" si="1"/>
        <v>683.0999999999999</v>
      </c>
      <c r="D12" s="264">
        <v>299.4</v>
      </c>
      <c r="E12" s="250">
        <v>0</v>
      </c>
      <c r="F12" s="264">
        <v>4.2</v>
      </c>
      <c r="G12" s="249">
        <v>6.9</v>
      </c>
      <c r="H12" s="264">
        <v>286.2</v>
      </c>
      <c r="I12" s="249">
        <v>25.2</v>
      </c>
      <c r="J12" s="264">
        <v>45.8</v>
      </c>
      <c r="K12" s="264">
        <v>14</v>
      </c>
      <c r="L12" s="267">
        <v>1.4</v>
      </c>
      <c r="M12" s="265">
        <f t="shared" si="2"/>
        <v>80.60000000000001</v>
      </c>
      <c r="N12" s="264">
        <v>7.7</v>
      </c>
      <c r="O12" s="249">
        <v>39.2</v>
      </c>
      <c r="P12" s="264">
        <v>29</v>
      </c>
      <c r="Q12" s="249">
        <v>4.2</v>
      </c>
      <c r="R12" s="267">
        <v>0.5</v>
      </c>
      <c r="S12" s="262">
        <f t="shared" si="3"/>
        <v>762.9</v>
      </c>
      <c r="T12" s="262">
        <v>1526.6</v>
      </c>
    </row>
    <row r="13" spans="1:20" ht="13.5">
      <c r="A13" s="270" t="s">
        <v>307</v>
      </c>
      <c r="B13" s="266">
        <f t="shared" si="0"/>
        <v>728.3</v>
      </c>
      <c r="C13" s="249">
        <f t="shared" si="1"/>
        <v>646.8</v>
      </c>
      <c r="D13" s="264">
        <v>265.5</v>
      </c>
      <c r="E13" s="250" t="s">
        <v>318</v>
      </c>
      <c r="F13" s="264">
        <v>3.6</v>
      </c>
      <c r="G13" s="249">
        <v>8.4</v>
      </c>
      <c r="H13" s="264">
        <v>285.3</v>
      </c>
      <c r="I13" s="249">
        <v>25.3</v>
      </c>
      <c r="J13" s="264">
        <v>44.9</v>
      </c>
      <c r="K13" s="264">
        <v>12.2</v>
      </c>
      <c r="L13" s="267">
        <v>1.6</v>
      </c>
      <c r="M13" s="265">
        <f t="shared" si="2"/>
        <v>81.5</v>
      </c>
      <c r="N13" s="264">
        <v>7</v>
      </c>
      <c r="O13" s="249">
        <v>38.6</v>
      </c>
      <c r="P13" s="264">
        <v>30.8</v>
      </c>
      <c r="Q13" s="249">
        <v>5</v>
      </c>
      <c r="R13" s="267">
        <v>0.1</v>
      </c>
      <c r="S13" s="262">
        <f t="shared" si="3"/>
        <v>885.2</v>
      </c>
      <c r="T13" s="262">
        <v>1613.5</v>
      </c>
    </row>
    <row r="14" spans="1:20" ht="13.5">
      <c r="A14" s="270" t="s">
        <v>306</v>
      </c>
      <c r="B14" s="266">
        <f t="shared" si="0"/>
        <v>744.8000000000001</v>
      </c>
      <c r="C14" s="249">
        <f t="shared" si="1"/>
        <v>667.0000000000001</v>
      </c>
      <c r="D14" s="264">
        <v>282.9</v>
      </c>
      <c r="E14" s="250" t="s">
        <v>318</v>
      </c>
      <c r="F14" s="264">
        <v>3.2</v>
      </c>
      <c r="G14" s="249">
        <v>7.3</v>
      </c>
      <c r="H14" s="264">
        <v>300.3</v>
      </c>
      <c r="I14" s="249">
        <v>19.4</v>
      </c>
      <c r="J14" s="264">
        <v>41.6</v>
      </c>
      <c r="K14" s="264">
        <v>10.6</v>
      </c>
      <c r="L14" s="267">
        <v>1.7</v>
      </c>
      <c r="M14" s="265">
        <f t="shared" si="2"/>
        <v>77.8</v>
      </c>
      <c r="N14" s="264">
        <v>6.2</v>
      </c>
      <c r="O14" s="249">
        <v>36.9</v>
      </c>
      <c r="P14" s="264">
        <v>30.6</v>
      </c>
      <c r="Q14" s="249">
        <v>4</v>
      </c>
      <c r="R14" s="267">
        <v>0.1</v>
      </c>
      <c r="S14" s="262">
        <f t="shared" si="3"/>
        <v>907.6999999999999</v>
      </c>
      <c r="T14" s="262">
        <v>1652.5</v>
      </c>
    </row>
    <row r="15" spans="1:20" ht="13.5">
      <c r="A15" s="270" t="s">
        <v>305</v>
      </c>
      <c r="B15" s="266">
        <f t="shared" si="0"/>
        <v>723.0000000000001</v>
      </c>
      <c r="C15" s="249">
        <f t="shared" si="1"/>
        <v>648.9000000000001</v>
      </c>
      <c r="D15" s="264">
        <v>302</v>
      </c>
      <c r="E15" s="250" t="s">
        <v>318</v>
      </c>
      <c r="F15" s="264">
        <v>3.2</v>
      </c>
      <c r="G15" s="249">
        <v>4.6</v>
      </c>
      <c r="H15" s="264">
        <v>256.1</v>
      </c>
      <c r="I15" s="249">
        <v>16.4</v>
      </c>
      <c r="J15" s="264">
        <v>54.5</v>
      </c>
      <c r="K15" s="264">
        <v>10</v>
      </c>
      <c r="L15" s="267">
        <v>2.1</v>
      </c>
      <c r="M15" s="265">
        <f t="shared" si="2"/>
        <v>74.1</v>
      </c>
      <c r="N15" s="264">
        <v>5.1</v>
      </c>
      <c r="O15" s="249">
        <v>37.5</v>
      </c>
      <c r="P15" s="264">
        <v>28.4</v>
      </c>
      <c r="Q15" s="249">
        <v>3.1</v>
      </c>
      <c r="R15" s="269" t="s">
        <v>318</v>
      </c>
      <c r="S15" s="262">
        <f t="shared" si="3"/>
        <v>798.4999999999999</v>
      </c>
      <c r="T15" s="262">
        <v>1521.5</v>
      </c>
    </row>
    <row r="16" spans="1:20" ht="13.5">
      <c r="A16" s="270" t="s">
        <v>304</v>
      </c>
      <c r="B16" s="266">
        <f t="shared" si="0"/>
        <v>692.8</v>
      </c>
      <c r="C16" s="249">
        <f t="shared" si="1"/>
        <v>625.1999999999999</v>
      </c>
      <c r="D16" s="264">
        <v>271.6</v>
      </c>
      <c r="E16" s="250" t="s">
        <v>318</v>
      </c>
      <c r="F16" s="264">
        <v>2.9</v>
      </c>
      <c r="G16" s="249">
        <v>4.5</v>
      </c>
      <c r="H16" s="264">
        <v>278.4</v>
      </c>
      <c r="I16" s="249">
        <v>12</v>
      </c>
      <c r="J16" s="264">
        <v>45.8</v>
      </c>
      <c r="K16" s="264">
        <v>8.2</v>
      </c>
      <c r="L16" s="267">
        <v>1.8</v>
      </c>
      <c r="M16" s="265">
        <f t="shared" si="2"/>
        <v>67.6</v>
      </c>
      <c r="N16" s="264">
        <v>4.3</v>
      </c>
      <c r="O16" s="249">
        <v>34.2</v>
      </c>
      <c r="P16" s="264">
        <v>26.3</v>
      </c>
      <c r="Q16" s="249">
        <v>2.8</v>
      </c>
      <c r="R16" s="269" t="s">
        <v>318</v>
      </c>
      <c r="S16" s="262">
        <f t="shared" si="3"/>
        <v>861.5</v>
      </c>
      <c r="T16" s="262">
        <v>1554.3</v>
      </c>
    </row>
    <row r="17" spans="1:20" ht="13.5">
      <c r="A17" s="270" t="s">
        <v>303</v>
      </c>
      <c r="B17" s="266">
        <f t="shared" si="0"/>
        <v>747.8</v>
      </c>
      <c r="C17" s="249">
        <f t="shared" si="1"/>
        <v>684.1999999999999</v>
      </c>
      <c r="D17" s="264">
        <v>314</v>
      </c>
      <c r="E17" s="250" t="s">
        <v>318</v>
      </c>
      <c r="F17" s="264">
        <v>3</v>
      </c>
      <c r="G17" s="249">
        <v>3.7</v>
      </c>
      <c r="H17" s="264">
        <v>277.4</v>
      </c>
      <c r="I17" s="249">
        <v>11.4</v>
      </c>
      <c r="J17" s="264">
        <v>62</v>
      </c>
      <c r="K17" s="264">
        <v>6.7</v>
      </c>
      <c r="L17" s="267">
        <v>6</v>
      </c>
      <c r="M17" s="265">
        <f t="shared" si="2"/>
        <v>63.60000000000001</v>
      </c>
      <c r="N17" s="264">
        <v>3.1</v>
      </c>
      <c r="O17" s="249">
        <v>33.2</v>
      </c>
      <c r="P17" s="264">
        <v>24.3</v>
      </c>
      <c r="Q17" s="249">
        <v>3</v>
      </c>
      <c r="R17" s="269" t="s">
        <v>318</v>
      </c>
      <c r="S17" s="262">
        <f t="shared" si="3"/>
        <v>790.3</v>
      </c>
      <c r="T17" s="262">
        <v>1538.1</v>
      </c>
    </row>
    <row r="18" spans="1:20" ht="13.5">
      <c r="A18" s="270" t="s">
        <v>302</v>
      </c>
      <c r="B18" s="266">
        <f t="shared" si="0"/>
        <v>680.7</v>
      </c>
      <c r="C18" s="249">
        <f t="shared" si="1"/>
        <v>618.4000000000001</v>
      </c>
      <c r="D18" s="264">
        <v>256.9</v>
      </c>
      <c r="E18" s="250" t="s">
        <v>318</v>
      </c>
      <c r="F18" s="264">
        <v>3.6</v>
      </c>
      <c r="G18" s="249">
        <v>4</v>
      </c>
      <c r="H18" s="264">
        <v>272.7</v>
      </c>
      <c r="I18" s="249">
        <v>12.5</v>
      </c>
      <c r="J18" s="264">
        <v>58.5</v>
      </c>
      <c r="K18" s="264">
        <v>7.1</v>
      </c>
      <c r="L18" s="267">
        <v>3.1</v>
      </c>
      <c r="M18" s="265">
        <f t="shared" si="2"/>
        <v>62.30000000000001</v>
      </c>
      <c r="N18" s="264">
        <v>3.2</v>
      </c>
      <c r="O18" s="249">
        <v>30.6</v>
      </c>
      <c r="P18" s="264">
        <v>24.8</v>
      </c>
      <c r="Q18" s="249">
        <v>3.7</v>
      </c>
      <c r="R18" s="269" t="s">
        <v>318</v>
      </c>
      <c r="S18" s="262">
        <f t="shared" si="3"/>
        <v>763.8999999999999</v>
      </c>
      <c r="T18" s="262">
        <v>1444.6</v>
      </c>
    </row>
    <row r="19" spans="1:20" ht="13.5">
      <c r="A19" s="270" t="s">
        <v>301</v>
      </c>
      <c r="B19" s="266">
        <f t="shared" si="0"/>
        <v>664.5</v>
      </c>
      <c r="C19" s="249">
        <f t="shared" si="1"/>
        <v>607</v>
      </c>
      <c r="D19" s="264">
        <v>265.4</v>
      </c>
      <c r="E19" s="250" t="s">
        <v>318</v>
      </c>
      <c r="F19" s="264">
        <v>4.5</v>
      </c>
      <c r="G19" s="249">
        <v>4.4</v>
      </c>
      <c r="H19" s="264">
        <v>256.2</v>
      </c>
      <c r="I19" s="249">
        <v>11.9</v>
      </c>
      <c r="J19" s="264">
        <v>49.5</v>
      </c>
      <c r="K19" s="264">
        <v>6.1</v>
      </c>
      <c r="L19" s="267">
        <v>9</v>
      </c>
      <c r="M19" s="265">
        <f t="shared" si="2"/>
        <v>57.5</v>
      </c>
      <c r="N19" s="264">
        <v>2.3</v>
      </c>
      <c r="O19" s="249">
        <v>23.9</v>
      </c>
      <c r="P19" s="264">
        <v>27</v>
      </c>
      <c r="Q19" s="249">
        <v>4.3</v>
      </c>
      <c r="R19" s="269" t="s">
        <v>318</v>
      </c>
      <c r="S19" s="262">
        <f t="shared" si="3"/>
        <v>783.5999999999999</v>
      </c>
      <c r="T19" s="261">
        <v>1448.1</v>
      </c>
    </row>
    <row r="20" spans="1:20" ht="13.5">
      <c r="A20" s="270" t="s">
        <v>300</v>
      </c>
      <c r="B20" s="266">
        <f t="shared" si="0"/>
        <v>669.8999999999999</v>
      </c>
      <c r="C20" s="249">
        <f t="shared" si="1"/>
        <v>617.0999999999999</v>
      </c>
      <c r="D20" s="264">
        <v>243.1</v>
      </c>
      <c r="E20" s="250" t="s">
        <v>206</v>
      </c>
      <c r="F20" s="264">
        <v>3.2</v>
      </c>
      <c r="G20" s="249">
        <v>4</v>
      </c>
      <c r="H20" s="264">
        <v>296.4</v>
      </c>
      <c r="I20" s="249">
        <v>10.6</v>
      </c>
      <c r="J20" s="264">
        <v>46.8</v>
      </c>
      <c r="K20" s="264">
        <v>4.7</v>
      </c>
      <c r="L20" s="267">
        <v>8.3</v>
      </c>
      <c r="M20" s="265">
        <f t="shared" si="2"/>
        <v>52.8</v>
      </c>
      <c r="N20" s="264">
        <v>2.6</v>
      </c>
      <c r="O20" s="249">
        <v>20.5</v>
      </c>
      <c r="P20" s="264">
        <v>25.4</v>
      </c>
      <c r="Q20" s="249">
        <v>4.3</v>
      </c>
      <c r="R20" s="269" t="s">
        <v>206</v>
      </c>
      <c r="S20" s="262">
        <f t="shared" si="3"/>
        <v>816.3000000000002</v>
      </c>
      <c r="T20" s="261">
        <v>1486.2</v>
      </c>
    </row>
    <row r="21" spans="1:20" ht="13.5">
      <c r="A21" s="270" t="s">
        <v>299</v>
      </c>
      <c r="B21" s="266">
        <f t="shared" si="0"/>
        <v>647.6999999999999</v>
      </c>
      <c r="C21" s="249">
        <f t="shared" si="1"/>
        <v>602.0999999999999</v>
      </c>
      <c r="D21" s="264">
        <v>233.2</v>
      </c>
      <c r="E21" s="250" t="s">
        <v>318</v>
      </c>
      <c r="F21" s="264">
        <v>2.8</v>
      </c>
      <c r="G21" s="249">
        <v>4.6</v>
      </c>
      <c r="H21" s="264">
        <v>291.8</v>
      </c>
      <c r="I21" s="249">
        <v>8.5</v>
      </c>
      <c r="J21" s="264">
        <v>48.4</v>
      </c>
      <c r="K21" s="264">
        <v>4.4</v>
      </c>
      <c r="L21" s="267">
        <v>8.4</v>
      </c>
      <c r="M21" s="265">
        <f t="shared" si="2"/>
        <v>45.6</v>
      </c>
      <c r="N21" s="264">
        <v>2.3</v>
      </c>
      <c r="O21" s="249">
        <v>18.7</v>
      </c>
      <c r="P21" s="264">
        <v>21.2</v>
      </c>
      <c r="Q21" s="249">
        <v>3.4</v>
      </c>
      <c r="R21" s="269" t="s">
        <v>318</v>
      </c>
      <c r="S21" s="262">
        <f t="shared" si="3"/>
        <v>811.2000000000002</v>
      </c>
      <c r="T21" s="261">
        <v>1458.9</v>
      </c>
    </row>
    <row r="22" spans="1:20" ht="13.5">
      <c r="A22" s="270" t="s">
        <v>298</v>
      </c>
      <c r="B22" s="266">
        <f t="shared" si="0"/>
        <v>590</v>
      </c>
      <c r="C22" s="249">
        <f t="shared" si="1"/>
        <v>545</v>
      </c>
      <c r="D22" s="264">
        <v>251</v>
      </c>
      <c r="E22" s="250" t="s">
        <v>318</v>
      </c>
      <c r="F22" s="264">
        <v>3</v>
      </c>
      <c r="G22" s="249">
        <v>4</v>
      </c>
      <c r="H22" s="264">
        <v>229</v>
      </c>
      <c r="I22" s="249">
        <v>9</v>
      </c>
      <c r="J22" s="264">
        <v>37</v>
      </c>
      <c r="K22" s="264">
        <v>3</v>
      </c>
      <c r="L22" s="267">
        <v>9</v>
      </c>
      <c r="M22" s="265">
        <f t="shared" si="2"/>
        <v>45</v>
      </c>
      <c r="N22" s="264">
        <v>2</v>
      </c>
      <c r="O22" s="249">
        <v>18</v>
      </c>
      <c r="P22" s="264">
        <v>21</v>
      </c>
      <c r="Q22" s="249">
        <v>4</v>
      </c>
      <c r="R22" s="269" t="s">
        <v>318</v>
      </c>
      <c r="S22" s="262">
        <f t="shared" si="3"/>
        <v>652</v>
      </c>
      <c r="T22" s="261">
        <v>1242</v>
      </c>
    </row>
    <row r="23" spans="1:20" ht="13.5">
      <c r="A23" s="270" t="s">
        <v>297</v>
      </c>
      <c r="B23" s="266">
        <f t="shared" si="0"/>
        <v>556</v>
      </c>
      <c r="C23" s="249">
        <f t="shared" si="1"/>
        <v>512</v>
      </c>
      <c r="D23" s="264">
        <v>232</v>
      </c>
      <c r="E23" s="250" t="s">
        <v>318</v>
      </c>
      <c r="F23" s="264">
        <v>3</v>
      </c>
      <c r="G23" s="249">
        <v>4</v>
      </c>
      <c r="H23" s="264">
        <v>214</v>
      </c>
      <c r="I23" s="249">
        <v>7</v>
      </c>
      <c r="J23" s="264">
        <v>35</v>
      </c>
      <c r="K23" s="264">
        <v>3</v>
      </c>
      <c r="L23" s="267">
        <v>14</v>
      </c>
      <c r="M23" s="265">
        <f t="shared" si="2"/>
        <v>44</v>
      </c>
      <c r="N23" s="264">
        <v>3</v>
      </c>
      <c r="O23" s="249">
        <v>18</v>
      </c>
      <c r="P23" s="264">
        <v>19</v>
      </c>
      <c r="Q23" s="249">
        <v>4</v>
      </c>
      <c r="R23" s="269" t="s">
        <v>318</v>
      </c>
      <c r="S23" s="262">
        <f t="shared" si="3"/>
        <v>602</v>
      </c>
      <c r="T23" s="261">
        <v>1158</v>
      </c>
    </row>
    <row r="24" spans="1:20" ht="13.5">
      <c r="A24" s="270" t="s">
        <v>207</v>
      </c>
      <c r="B24" s="266">
        <f t="shared" si="0"/>
        <v>522</v>
      </c>
      <c r="C24" s="249">
        <f t="shared" si="1"/>
        <v>516</v>
      </c>
      <c r="D24" s="264">
        <v>226</v>
      </c>
      <c r="E24" s="250" t="s">
        <v>206</v>
      </c>
      <c r="F24" s="264">
        <v>2</v>
      </c>
      <c r="G24" s="249">
        <v>4</v>
      </c>
      <c r="H24" s="264">
        <v>222</v>
      </c>
      <c r="I24" s="249">
        <v>6</v>
      </c>
      <c r="J24" s="264">
        <v>35</v>
      </c>
      <c r="K24" s="264">
        <v>3</v>
      </c>
      <c r="L24" s="267">
        <v>18</v>
      </c>
      <c r="M24" s="265">
        <f t="shared" si="2"/>
        <v>6</v>
      </c>
      <c r="N24" s="264">
        <v>2</v>
      </c>
      <c r="O24" s="250" t="s">
        <v>208</v>
      </c>
      <c r="P24" s="268" t="s">
        <v>208</v>
      </c>
      <c r="Q24" s="249">
        <v>4</v>
      </c>
      <c r="R24" s="263" t="s">
        <v>206</v>
      </c>
      <c r="S24" s="262">
        <f t="shared" si="3"/>
        <v>551</v>
      </c>
      <c r="T24" s="261">
        <v>1073</v>
      </c>
    </row>
    <row r="25" spans="1:20" ht="13.5">
      <c r="A25" s="270" t="s">
        <v>209</v>
      </c>
      <c r="B25" s="266">
        <f t="shared" si="0"/>
        <v>552</v>
      </c>
      <c r="C25" s="249">
        <f t="shared" si="1"/>
        <v>517</v>
      </c>
      <c r="D25" s="264">
        <v>222</v>
      </c>
      <c r="E25" s="250">
        <v>0</v>
      </c>
      <c r="F25" s="264">
        <v>2</v>
      </c>
      <c r="G25" s="249">
        <v>3</v>
      </c>
      <c r="H25" s="264">
        <v>234</v>
      </c>
      <c r="I25" s="249">
        <v>5</v>
      </c>
      <c r="J25" s="264">
        <v>31</v>
      </c>
      <c r="K25" s="264">
        <v>2</v>
      </c>
      <c r="L25" s="267">
        <v>18</v>
      </c>
      <c r="M25" s="265">
        <f t="shared" si="2"/>
        <v>35</v>
      </c>
      <c r="N25" s="264">
        <v>3</v>
      </c>
      <c r="O25" s="249">
        <v>14</v>
      </c>
      <c r="P25" s="264">
        <v>18</v>
      </c>
      <c r="Q25" s="250" t="s">
        <v>295</v>
      </c>
      <c r="R25" s="263" t="s">
        <v>318</v>
      </c>
      <c r="S25" s="262">
        <f t="shared" si="3"/>
        <v>519</v>
      </c>
      <c r="T25" s="261">
        <v>1071</v>
      </c>
    </row>
    <row r="26" spans="1:20" ht="13.5">
      <c r="A26" s="270" t="s">
        <v>210</v>
      </c>
      <c r="B26" s="266">
        <f t="shared" si="0"/>
        <v>547</v>
      </c>
      <c r="C26" s="249">
        <f t="shared" si="1"/>
        <v>516</v>
      </c>
      <c r="D26" s="264">
        <v>230</v>
      </c>
      <c r="E26" s="250" t="s">
        <v>206</v>
      </c>
      <c r="F26" s="264">
        <v>3</v>
      </c>
      <c r="G26" s="249">
        <v>5</v>
      </c>
      <c r="H26" s="264">
        <v>225</v>
      </c>
      <c r="I26" s="249">
        <v>5</v>
      </c>
      <c r="J26" s="264">
        <v>29</v>
      </c>
      <c r="K26" s="264">
        <v>2</v>
      </c>
      <c r="L26" s="267">
        <v>17</v>
      </c>
      <c r="M26" s="265">
        <f t="shared" si="2"/>
        <v>31</v>
      </c>
      <c r="N26" s="264">
        <v>2</v>
      </c>
      <c r="O26" s="249">
        <v>12</v>
      </c>
      <c r="P26" s="264">
        <v>17</v>
      </c>
      <c r="Q26" s="250" t="s">
        <v>273</v>
      </c>
      <c r="R26" s="263" t="s">
        <v>273</v>
      </c>
      <c r="S26" s="262">
        <f t="shared" si="3"/>
        <v>491</v>
      </c>
      <c r="T26" s="261">
        <v>1038</v>
      </c>
    </row>
    <row r="27" spans="1:20" ht="13.5">
      <c r="A27" s="270" t="s">
        <v>293</v>
      </c>
      <c r="B27" s="266">
        <f t="shared" si="0"/>
        <v>504</v>
      </c>
      <c r="C27" s="249">
        <f t="shared" si="1"/>
        <v>471</v>
      </c>
      <c r="D27" s="264">
        <v>201</v>
      </c>
      <c r="E27" s="250" t="s">
        <v>318</v>
      </c>
      <c r="F27" s="264">
        <v>3</v>
      </c>
      <c r="G27" s="249">
        <v>4</v>
      </c>
      <c r="H27" s="264">
        <v>204</v>
      </c>
      <c r="I27" s="249">
        <v>6</v>
      </c>
      <c r="J27" s="264">
        <v>32</v>
      </c>
      <c r="K27" s="264">
        <v>2</v>
      </c>
      <c r="L27" s="261">
        <v>19</v>
      </c>
      <c r="M27" s="265">
        <f t="shared" si="2"/>
        <v>33</v>
      </c>
      <c r="N27" s="264">
        <v>2</v>
      </c>
      <c r="O27" s="249">
        <v>12</v>
      </c>
      <c r="P27" s="264">
        <v>19</v>
      </c>
      <c r="Q27" s="250" t="s">
        <v>295</v>
      </c>
      <c r="R27" s="263" t="s">
        <v>295</v>
      </c>
      <c r="S27" s="262">
        <f t="shared" si="3"/>
        <v>457</v>
      </c>
      <c r="T27" s="261">
        <v>961</v>
      </c>
    </row>
    <row r="28" spans="1:20" ht="14.25" thickBot="1">
      <c r="A28" s="320" t="s">
        <v>292</v>
      </c>
      <c r="B28" s="260">
        <v>477</v>
      </c>
      <c r="C28" s="258">
        <f t="shared" si="1"/>
        <v>445</v>
      </c>
      <c r="D28" s="255">
        <v>203</v>
      </c>
      <c r="E28" s="254" t="s">
        <v>318</v>
      </c>
      <c r="F28" s="255">
        <v>3</v>
      </c>
      <c r="G28" s="256">
        <v>4</v>
      </c>
      <c r="H28" s="255">
        <v>180</v>
      </c>
      <c r="I28" s="256">
        <v>6</v>
      </c>
      <c r="J28" s="255">
        <v>30</v>
      </c>
      <c r="K28" s="255">
        <v>1</v>
      </c>
      <c r="L28" s="259">
        <v>18</v>
      </c>
      <c r="M28" s="258">
        <f t="shared" si="2"/>
        <v>32</v>
      </c>
      <c r="N28" s="257" t="s">
        <v>295</v>
      </c>
      <c r="O28" s="256">
        <v>12</v>
      </c>
      <c r="P28" s="255">
        <v>20</v>
      </c>
      <c r="Q28" s="254" t="s">
        <v>295</v>
      </c>
      <c r="R28" s="253" t="s">
        <v>318</v>
      </c>
      <c r="S28" s="252">
        <f>T28-B28</f>
        <v>393</v>
      </c>
      <c r="T28" s="251">
        <v>870</v>
      </c>
    </row>
    <row r="29" spans="12:20" ht="13.5">
      <c r="L29" s="249"/>
      <c r="M29" s="249"/>
      <c r="N29" s="249"/>
      <c r="O29" s="249"/>
      <c r="P29" s="249"/>
      <c r="Q29" s="250"/>
      <c r="R29" s="250"/>
      <c r="S29" s="249"/>
      <c r="T29" s="249"/>
    </row>
    <row r="30" spans="1:20" ht="17.25">
      <c r="A30" s="248" t="s">
        <v>329</v>
      </c>
      <c r="B30" s="248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</row>
    <row r="31" spans="1:20" ht="14.25" thickBot="1">
      <c r="A31" s="214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47"/>
      <c r="R31" s="246" t="s">
        <v>238</v>
      </c>
      <c r="S31" s="532" t="s">
        <v>331</v>
      </c>
      <c r="T31" s="532"/>
    </row>
    <row r="32" spans="1:20" ht="13.5">
      <c r="A32" s="245"/>
      <c r="B32" s="519" t="s">
        <v>239</v>
      </c>
      <c r="C32" s="521" t="s">
        <v>240</v>
      </c>
      <c r="D32" s="521"/>
      <c r="E32" s="522"/>
      <c r="F32" s="523" t="s">
        <v>317</v>
      </c>
      <c r="G32" s="521"/>
      <c r="H32" s="522"/>
      <c r="I32" s="523" t="s">
        <v>316</v>
      </c>
      <c r="J32" s="521"/>
      <c r="K32" s="522"/>
      <c r="L32" s="523" t="s">
        <v>315</v>
      </c>
      <c r="M32" s="521"/>
      <c r="N32" s="522"/>
      <c r="O32" s="523" t="s">
        <v>314</v>
      </c>
      <c r="P32" s="521"/>
      <c r="Q32" s="522"/>
      <c r="R32" s="523" t="s">
        <v>313</v>
      </c>
      <c r="S32" s="521"/>
      <c r="T32" s="533"/>
    </row>
    <row r="33" spans="1:20" ht="14.25" thickBot="1">
      <c r="A33" s="244"/>
      <c r="B33" s="520"/>
      <c r="C33" s="243" t="s">
        <v>241</v>
      </c>
      <c r="D33" s="242" t="s">
        <v>228</v>
      </c>
      <c r="E33" s="241" t="s">
        <v>242</v>
      </c>
      <c r="F33" s="240" t="s">
        <v>241</v>
      </c>
      <c r="G33" s="239" t="s">
        <v>228</v>
      </c>
      <c r="H33" s="241" t="s">
        <v>242</v>
      </c>
      <c r="I33" s="240" t="s">
        <v>241</v>
      </c>
      <c r="J33" s="239" t="s">
        <v>228</v>
      </c>
      <c r="K33" s="242" t="s">
        <v>242</v>
      </c>
      <c r="L33" s="240" t="s">
        <v>241</v>
      </c>
      <c r="M33" s="239" t="s">
        <v>228</v>
      </c>
      <c r="N33" s="241" t="s">
        <v>242</v>
      </c>
      <c r="O33" s="240" t="s">
        <v>241</v>
      </c>
      <c r="P33" s="239" t="s">
        <v>228</v>
      </c>
      <c r="Q33" s="241" t="s">
        <v>242</v>
      </c>
      <c r="R33" s="240" t="s">
        <v>241</v>
      </c>
      <c r="S33" s="239" t="s">
        <v>228</v>
      </c>
      <c r="T33" s="238" t="s">
        <v>242</v>
      </c>
    </row>
    <row r="34" spans="1:20" ht="13.5">
      <c r="A34" s="237" t="s">
        <v>248</v>
      </c>
      <c r="B34" s="234">
        <v>721.4</v>
      </c>
      <c r="C34" s="236" t="s">
        <v>216</v>
      </c>
      <c r="D34" s="227">
        <v>328</v>
      </c>
      <c r="E34" s="229">
        <f aca="true" t="shared" si="4" ref="E34:E55">D34/B34</f>
        <v>0.4546714721375104</v>
      </c>
      <c r="F34" s="223" t="s">
        <v>291</v>
      </c>
      <c r="G34" s="227">
        <v>83.2</v>
      </c>
      <c r="H34" s="229">
        <f aca="true" t="shared" si="5" ref="H34:H55">G34/B34</f>
        <v>0.11533130024951484</v>
      </c>
      <c r="I34" s="223" t="s">
        <v>225</v>
      </c>
      <c r="J34" s="227">
        <v>59.8</v>
      </c>
      <c r="K34" s="232">
        <f aca="true" t="shared" si="6" ref="K34:K55">J34/B34</f>
        <v>0.08289437205433879</v>
      </c>
      <c r="L34" s="223" t="s">
        <v>243</v>
      </c>
      <c r="M34" s="227">
        <v>43.6</v>
      </c>
      <c r="N34" s="229">
        <f aca="true" t="shared" si="7" ref="N34:N50">M34/B34</f>
        <v>0.06043803714998614</v>
      </c>
      <c r="O34" s="223" t="s">
        <v>290</v>
      </c>
      <c r="P34" s="227">
        <v>40.8</v>
      </c>
      <c r="Q34" s="229">
        <f aca="true" t="shared" si="8" ref="Q34:Q50">P34/B34</f>
        <v>0.05655669531466592</v>
      </c>
      <c r="R34" s="220" t="s">
        <v>244</v>
      </c>
      <c r="S34" s="227">
        <v>30.7</v>
      </c>
      <c r="T34" s="226">
        <f aca="true" t="shared" si="9" ref="T34:T55">S34/B34</f>
        <v>0.042556140837260885</v>
      </c>
    </row>
    <row r="35" spans="1:20" ht="13.5">
      <c r="A35" s="225" t="s">
        <v>312</v>
      </c>
      <c r="B35" s="234">
        <v>749.5</v>
      </c>
      <c r="C35" s="236" t="s">
        <v>216</v>
      </c>
      <c r="D35" s="227">
        <v>311.3</v>
      </c>
      <c r="E35" s="229">
        <f t="shared" si="4"/>
        <v>0.41534356237491665</v>
      </c>
      <c r="F35" s="223" t="s">
        <v>291</v>
      </c>
      <c r="G35" s="227">
        <v>121.6</v>
      </c>
      <c r="H35" s="229">
        <f t="shared" si="5"/>
        <v>0.16224149432955304</v>
      </c>
      <c r="I35" s="223" t="s">
        <v>225</v>
      </c>
      <c r="J35" s="227">
        <v>53.7</v>
      </c>
      <c r="K35" s="232">
        <f t="shared" si="6"/>
        <v>0.07164776517678453</v>
      </c>
      <c r="L35" s="223" t="s">
        <v>290</v>
      </c>
      <c r="M35" s="227">
        <v>43</v>
      </c>
      <c r="N35" s="229">
        <f t="shared" si="7"/>
        <v>0.057371581054036024</v>
      </c>
      <c r="O35" s="223" t="s">
        <v>243</v>
      </c>
      <c r="P35" s="227">
        <v>39.6</v>
      </c>
      <c r="Q35" s="229">
        <f t="shared" si="8"/>
        <v>0.05283522348232155</v>
      </c>
      <c r="R35" s="220" t="s">
        <v>244</v>
      </c>
      <c r="S35" s="227">
        <v>30.7</v>
      </c>
      <c r="T35" s="226">
        <f t="shared" si="9"/>
        <v>0.0409606404269513</v>
      </c>
    </row>
    <row r="36" spans="1:20" ht="13.5">
      <c r="A36" s="225" t="s">
        <v>311</v>
      </c>
      <c r="B36" s="234">
        <v>788</v>
      </c>
      <c r="C36" s="236" t="s">
        <v>216</v>
      </c>
      <c r="D36" s="227">
        <v>335.7</v>
      </c>
      <c r="E36" s="229">
        <f t="shared" si="4"/>
        <v>0.42601522842639594</v>
      </c>
      <c r="F36" s="223" t="s">
        <v>291</v>
      </c>
      <c r="G36" s="227">
        <v>157.1</v>
      </c>
      <c r="H36" s="229">
        <f t="shared" si="5"/>
        <v>0.19936548223350253</v>
      </c>
      <c r="I36" s="223" t="s">
        <v>225</v>
      </c>
      <c r="J36" s="227">
        <v>48.2</v>
      </c>
      <c r="K36" s="232">
        <f t="shared" si="6"/>
        <v>0.061167512690355336</v>
      </c>
      <c r="L36" s="223" t="s">
        <v>290</v>
      </c>
      <c r="M36" s="227">
        <v>37.6</v>
      </c>
      <c r="N36" s="229">
        <f t="shared" si="7"/>
        <v>0.047715736040609136</v>
      </c>
      <c r="O36" s="223" t="s">
        <v>243</v>
      </c>
      <c r="P36" s="227">
        <v>36.9</v>
      </c>
      <c r="Q36" s="229">
        <f t="shared" si="8"/>
        <v>0.04682741116751269</v>
      </c>
      <c r="R36" s="220" t="s">
        <v>244</v>
      </c>
      <c r="S36" s="227">
        <v>30.7</v>
      </c>
      <c r="T36" s="226">
        <f t="shared" si="9"/>
        <v>0.038959390862944164</v>
      </c>
    </row>
    <row r="37" spans="1:20" ht="13.5">
      <c r="A37" s="225" t="s">
        <v>310</v>
      </c>
      <c r="B37" s="234">
        <v>757.6</v>
      </c>
      <c r="C37" s="236" t="s">
        <v>216</v>
      </c>
      <c r="D37" s="227">
        <v>307.3</v>
      </c>
      <c r="E37" s="229">
        <f t="shared" si="4"/>
        <v>0.405623020063358</v>
      </c>
      <c r="F37" s="223" t="s">
        <v>291</v>
      </c>
      <c r="G37" s="227">
        <v>161.7</v>
      </c>
      <c r="H37" s="229">
        <f t="shared" si="5"/>
        <v>0.21343717001055965</v>
      </c>
      <c r="I37" s="223" t="s">
        <v>225</v>
      </c>
      <c r="J37" s="227">
        <v>38.8</v>
      </c>
      <c r="K37" s="232">
        <f t="shared" si="6"/>
        <v>0.051214361140443504</v>
      </c>
      <c r="L37" s="223" t="s">
        <v>290</v>
      </c>
      <c r="M37" s="227">
        <v>38.8</v>
      </c>
      <c r="N37" s="229">
        <f t="shared" si="7"/>
        <v>0.051214361140443504</v>
      </c>
      <c r="O37" s="223" t="s">
        <v>243</v>
      </c>
      <c r="P37" s="227">
        <v>32.8</v>
      </c>
      <c r="Q37" s="229">
        <f t="shared" si="8"/>
        <v>0.04329461457233368</v>
      </c>
      <c r="R37" s="220" t="s">
        <v>244</v>
      </c>
      <c r="S37" s="227">
        <v>31.5</v>
      </c>
      <c r="T37" s="226">
        <f t="shared" si="9"/>
        <v>0.041578669482576554</v>
      </c>
    </row>
    <row r="38" spans="1:20" ht="13.5">
      <c r="A38" s="225" t="s">
        <v>309</v>
      </c>
      <c r="B38" s="234">
        <v>765.7</v>
      </c>
      <c r="C38" s="236" t="s">
        <v>216</v>
      </c>
      <c r="D38" s="227">
        <v>277.7</v>
      </c>
      <c r="E38" s="229">
        <f t="shared" si="4"/>
        <v>0.36267467676635756</v>
      </c>
      <c r="F38" s="223" t="s">
        <v>291</v>
      </c>
      <c r="G38" s="227">
        <v>193</v>
      </c>
      <c r="H38" s="229">
        <f t="shared" si="5"/>
        <v>0.2520569413608463</v>
      </c>
      <c r="I38" s="223" t="s">
        <v>290</v>
      </c>
      <c r="J38" s="227">
        <v>38.3</v>
      </c>
      <c r="K38" s="232">
        <f t="shared" si="6"/>
        <v>0.05001958991772234</v>
      </c>
      <c r="L38" s="223" t="s">
        <v>244</v>
      </c>
      <c r="M38" s="227">
        <v>29.9</v>
      </c>
      <c r="N38" s="229">
        <f t="shared" si="7"/>
        <v>0.03904923599320882</v>
      </c>
      <c r="O38" s="223" t="s">
        <v>225</v>
      </c>
      <c r="P38" s="227">
        <v>28.9</v>
      </c>
      <c r="Q38" s="229">
        <f t="shared" si="8"/>
        <v>0.037743241478385786</v>
      </c>
      <c r="R38" s="220" t="s">
        <v>243</v>
      </c>
      <c r="S38" s="227">
        <v>25.3</v>
      </c>
      <c r="T38" s="226">
        <f t="shared" si="9"/>
        <v>0.033041661225022854</v>
      </c>
    </row>
    <row r="39" spans="1:20" ht="13.5">
      <c r="A39" s="225" t="s">
        <v>229</v>
      </c>
      <c r="B39" s="234">
        <v>763.7</v>
      </c>
      <c r="C39" s="236" t="s">
        <v>216</v>
      </c>
      <c r="D39" s="227">
        <v>299.4</v>
      </c>
      <c r="E39" s="229">
        <f t="shared" si="4"/>
        <v>0.39203875867487226</v>
      </c>
      <c r="F39" s="223" t="s">
        <v>291</v>
      </c>
      <c r="G39" s="227">
        <v>171.9</v>
      </c>
      <c r="H39" s="229">
        <f t="shared" si="5"/>
        <v>0.22508838549168522</v>
      </c>
      <c r="I39" s="223" t="s">
        <v>244</v>
      </c>
      <c r="J39" s="227">
        <v>32.1</v>
      </c>
      <c r="K39" s="232">
        <f t="shared" si="6"/>
        <v>0.04203221160141417</v>
      </c>
      <c r="L39" s="223" t="s">
        <v>290</v>
      </c>
      <c r="M39" s="227">
        <v>31.7</v>
      </c>
      <c r="N39" s="229">
        <f t="shared" si="7"/>
        <v>0.04150844572476103</v>
      </c>
      <c r="O39" s="223" t="s">
        <v>225</v>
      </c>
      <c r="P39" s="227">
        <v>29</v>
      </c>
      <c r="Q39" s="229">
        <f t="shared" si="8"/>
        <v>0.03797302605735236</v>
      </c>
      <c r="R39" s="220" t="s">
        <v>308</v>
      </c>
      <c r="S39" s="227">
        <v>19.8</v>
      </c>
      <c r="T39" s="226">
        <f t="shared" si="9"/>
        <v>0.025926410894330235</v>
      </c>
    </row>
    <row r="40" spans="1:20" ht="13.5">
      <c r="A40" s="225" t="s">
        <v>307</v>
      </c>
      <c r="B40" s="234">
        <v>728.3</v>
      </c>
      <c r="C40" s="236" t="s">
        <v>216</v>
      </c>
      <c r="D40" s="227">
        <v>265.5</v>
      </c>
      <c r="E40" s="229">
        <f t="shared" si="4"/>
        <v>0.3645475765481258</v>
      </c>
      <c r="F40" s="223" t="s">
        <v>291</v>
      </c>
      <c r="G40" s="227">
        <v>170.9</v>
      </c>
      <c r="H40" s="229">
        <f t="shared" si="5"/>
        <v>0.23465604833173145</v>
      </c>
      <c r="I40" s="223" t="s">
        <v>244</v>
      </c>
      <c r="J40" s="227">
        <v>33.3</v>
      </c>
      <c r="K40" s="232">
        <f t="shared" si="6"/>
        <v>0.045722916380612384</v>
      </c>
      <c r="L40" s="223" t="s">
        <v>225</v>
      </c>
      <c r="M40" s="227">
        <v>30.8</v>
      </c>
      <c r="N40" s="229">
        <f t="shared" si="7"/>
        <v>0.042290265000686535</v>
      </c>
      <c r="O40" s="223" t="s">
        <v>290</v>
      </c>
      <c r="P40" s="227">
        <v>27.3</v>
      </c>
      <c r="Q40" s="229">
        <f t="shared" si="8"/>
        <v>0.03748455306879034</v>
      </c>
      <c r="R40" s="220" t="s">
        <v>245</v>
      </c>
      <c r="S40" s="227">
        <v>20.9</v>
      </c>
      <c r="T40" s="226">
        <f t="shared" si="9"/>
        <v>0.028696965536180147</v>
      </c>
    </row>
    <row r="41" spans="1:20" ht="13.5">
      <c r="A41" s="225" t="s">
        <v>306</v>
      </c>
      <c r="B41" s="234">
        <v>744.8</v>
      </c>
      <c r="C41" s="236" t="s">
        <v>216</v>
      </c>
      <c r="D41" s="227">
        <v>282.9</v>
      </c>
      <c r="E41" s="229">
        <f t="shared" si="4"/>
        <v>0.37983351235230933</v>
      </c>
      <c r="F41" s="223" t="s">
        <v>291</v>
      </c>
      <c r="G41" s="227">
        <v>192.9</v>
      </c>
      <c r="H41" s="229">
        <f t="shared" si="5"/>
        <v>0.25899570354457574</v>
      </c>
      <c r="I41" s="223" t="s">
        <v>244</v>
      </c>
      <c r="J41" s="227">
        <v>33.5</v>
      </c>
      <c r="K41" s="232">
        <f t="shared" si="6"/>
        <v>0.04497851772287863</v>
      </c>
      <c r="L41" s="223" t="s">
        <v>225</v>
      </c>
      <c r="M41" s="227">
        <v>30.6</v>
      </c>
      <c r="N41" s="229">
        <f t="shared" si="7"/>
        <v>0.04108485499462944</v>
      </c>
      <c r="O41" s="223" t="s">
        <v>290</v>
      </c>
      <c r="P41" s="227">
        <v>27.4</v>
      </c>
      <c r="Q41" s="229">
        <f t="shared" si="8"/>
        <v>0.03678839957035446</v>
      </c>
      <c r="R41" s="220" t="s">
        <v>245</v>
      </c>
      <c r="S41" s="227">
        <v>22.3</v>
      </c>
      <c r="T41" s="226">
        <f t="shared" si="9"/>
        <v>0.029940923737916222</v>
      </c>
    </row>
    <row r="42" spans="1:20" ht="13.5">
      <c r="A42" s="225" t="s">
        <v>305</v>
      </c>
      <c r="B42" s="234">
        <v>723</v>
      </c>
      <c r="C42" s="236" t="s">
        <v>216</v>
      </c>
      <c r="D42" s="227">
        <v>302</v>
      </c>
      <c r="E42" s="229">
        <f t="shared" si="4"/>
        <v>0.41770401106500693</v>
      </c>
      <c r="F42" s="223" t="s">
        <v>291</v>
      </c>
      <c r="G42" s="227">
        <v>159.9</v>
      </c>
      <c r="H42" s="229">
        <f t="shared" si="5"/>
        <v>0.2211618257261411</v>
      </c>
      <c r="I42" s="223" t="s">
        <v>244</v>
      </c>
      <c r="J42" s="227">
        <v>35.4</v>
      </c>
      <c r="K42" s="232">
        <f t="shared" si="6"/>
        <v>0.04896265560165975</v>
      </c>
      <c r="L42" s="223" t="s">
        <v>225</v>
      </c>
      <c r="M42" s="227">
        <v>28.4</v>
      </c>
      <c r="N42" s="229">
        <f t="shared" si="7"/>
        <v>0.03928077455048409</v>
      </c>
      <c r="O42" s="223" t="s">
        <v>290</v>
      </c>
      <c r="P42" s="227">
        <v>24.1</v>
      </c>
      <c r="Q42" s="229">
        <f t="shared" si="8"/>
        <v>0.03333333333333333</v>
      </c>
      <c r="R42" s="220" t="s">
        <v>245</v>
      </c>
      <c r="S42" s="227">
        <v>24</v>
      </c>
      <c r="T42" s="226">
        <f t="shared" si="9"/>
        <v>0.03319502074688797</v>
      </c>
    </row>
    <row r="43" spans="1:20" ht="13.5">
      <c r="A43" s="225" t="s">
        <v>304</v>
      </c>
      <c r="B43" s="234">
        <v>692.8</v>
      </c>
      <c r="C43" s="236" t="s">
        <v>216</v>
      </c>
      <c r="D43" s="227">
        <v>271.6</v>
      </c>
      <c r="E43" s="229">
        <f t="shared" si="4"/>
        <v>0.39203233256351044</v>
      </c>
      <c r="F43" s="223" t="s">
        <v>291</v>
      </c>
      <c r="G43" s="227">
        <v>172.7</v>
      </c>
      <c r="H43" s="229">
        <f t="shared" si="5"/>
        <v>0.24927829099307158</v>
      </c>
      <c r="I43" s="223" t="s">
        <v>244</v>
      </c>
      <c r="J43" s="227">
        <v>32.1</v>
      </c>
      <c r="K43" s="232">
        <f t="shared" si="6"/>
        <v>0.0463337182448037</v>
      </c>
      <c r="L43" s="223" t="s">
        <v>290</v>
      </c>
      <c r="M43" s="227">
        <v>30.3</v>
      </c>
      <c r="N43" s="229">
        <f t="shared" si="7"/>
        <v>0.04373556581986143</v>
      </c>
      <c r="O43" s="223" t="s">
        <v>225</v>
      </c>
      <c r="P43" s="227">
        <v>26.3</v>
      </c>
      <c r="Q43" s="229">
        <f t="shared" si="8"/>
        <v>0.037961893764434186</v>
      </c>
      <c r="R43" s="220" t="s">
        <v>245</v>
      </c>
      <c r="S43" s="227">
        <v>18.1</v>
      </c>
      <c r="T43" s="226">
        <f t="shared" si="9"/>
        <v>0.026125866050808317</v>
      </c>
    </row>
    <row r="44" spans="1:20" ht="13.5">
      <c r="A44" s="225" t="s">
        <v>303</v>
      </c>
      <c r="B44" s="234">
        <v>747.8</v>
      </c>
      <c r="C44" s="236" t="s">
        <v>216</v>
      </c>
      <c r="D44" s="227">
        <v>314</v>
      </c>
      <c r="E44" s="229">
        <f t="shared" si="4"/>
        <v>0.41989836854774004</v>
      </c>
      <c r="F44" s="223" t="s">
        <v>291</v>
      </c>
      <c r="G44" s="227">
        <v>179.8</v>
      </c>
      <c r="H44" s="229">
        <f t="shared" si="5"/>
        <v>0.2404386199518588</v>
      </c>
      <c r="I44" s="223" t="s">
        <v>244</v>
      </c>
      <c r="J44" s="227">
        <v>31.4</v>
      </c>
      <c r="K44" s="232">
        <f t="shared" si="6"/>
        <v>0.041989836854774004</v>
      </c>
      <c r="L44" s="223" t="s">
        <v>290</v>
      </c>
      <c r="M44" s="227">
        <v>28.9</v>
      </c>
      <c r="N44" s="229">
        <f t="shared" si="7"/>
        <v>0.03864669697780155</v>
      </c>
      <c r="O44" s="223" t="s">
        <v>225</v>
      </c>
      <c r="P44" s="227">
        <v>24.3</v>
      </c>
      <c r="Q44" s="229">
        <f t="shared" si="8"/>
        <v>0.03249531960417224</v>
      </c>
      <c r="R44" s="220" t="s">
        <v>245</v>
      </c>
      <c r="S44" s="227">
        <v>17.5</v>
      </c>
      <c r="T44" s="226">
        <f t="shared" si="9"/>
        <v>0.02340197913880717</v>
      </c>
    </row>
    <row r="45" spans="1:20" ht="13.5">
      <c r="A45" s="225" t="s">
        <v>302</v>
      </c>
      <c r="B45" s="234">
        <v>680.7</v>
      </c>
      <c r="C45" s="236" t="s">
        <v>216</v>
      </c>
      <c r="D45" s="227">
        <v>256.9</v>
      </c>
      <c r="E45" s="229">
        <f t="shared" si="4"/>
        <v>0.3774056118701336</v>
      </c>
      <c r="F45" s="223" t="s">
        <v>291</v>
      </c>
      <c r="G45" s="227">
        <v>178.1</v>
      </c>
      <c r="H45" s="229">
        <f t="shared" si="5"/>
        <v>0.2616424269134714</v>
      </c>
      <c r="I45" s="223" t="s">
        <v>244</v>
      </c>
      <c r="J45" s="227">
        <v>29</v>
      </c>
      <c r="K45" s="232">
        <f t="shared" si="6"/>
        <v>0.04260320258557367</v>
      </c>
      <c r="L45" s="223" t="s">
        <v>290</v>
      </c>
      <c r="M45" s="227">
        <v>28.8</v>
      </c>
      <c r="N45" s="229">
        <f t="shared" si="7"/>
        <v>0.042309387395328336</v>
      </c>
      <c r="O45" s="223" t="s">
        <v>225</v>
      </c>
      <c r="P45" s="227">
        <v>24.8</v>
      </c>
      <c r="Q45" s="229">
        <f t="shared" si="8"/>
        <v>0.036433083590421626</v>
      </c>
      <c r="R45" s="220" t="s">
        <v>245</v>
      </c>
      <c r="S45" s="227">
        <v>16.1</v>
      </c>
      <c r="T45" s="226">
        <f t="shared" si="9"/>
        <v>0.023652122814749522</v>
      </c>
    </row>
    <row r="46" spans="1:20" ht="13.5">
      <c r="A46" s="225" t="s">
        <v>301</v>
      </c>
      <c r="B46" s="234">
        <v>664.5</v>
      </c>
      <c r="C46" s="236" t="s">
        <v>232</v>
      </c>
      <c r="D46" s="227">
        <v>265.4</v>
      </c>
      <c r="E46" s="229">
        <f t="shared" si="4"/>
        <v>0.39939804364183595</v>
      </c>
      <c r="F46" s="223" t="s">
        <v>233</v>
      </c>
      <c r="G46" s="227">
        <v>166.3</v>
      </c>
      <c r="H46" s="229">
        <f t="shared" si="5"/>
        <v>0.2502633559066968</v>
      </c>
      <c r="I46" s="223" t="s">
        <v>234</v>
      </c>
      <c r="J46" s="227">
        <v>27</v>
      </c>
      <c r="K46" s="232">
        <f t="shared" si="6"/>
        <v>0.040632054176072234</v>
      </c>
      <c r="L46" s="223" t="s">
        <v>235</v>
      </c>
      <c r="M46" s="227">
        <v>26.3</v>
      </c>
      <c r="N46" s="229">
        <f t="shared" si="7"/>
        <v>0.039578630549285176</v>
      </c>
      <c r="O46" s="223" t="s">
        <v>236</v>
      </c>
      <c r="P46" s="227">
        <v>22.4</v>
      </c>
      <c r="Q46" s="229">
        <f t="shared" si="8"/>
        <v>0.033709556057185855</v>
      </c>
      <c r="R46" s="220" t="s">
        <v>237</v>
      </c>
      <c r="S46" s="227">
        <v>16.7</v>
      </c>
      <c r="T46" s="226">
        <f t="shared" si="9"/>
        <v>0.02513167795334838</v>
      </c>
    </row>
    <row r="47" spans="1:20" ht="13.5">
      <c r="A47" s="225" t="s">
        <v>300</v>
      </c>
      <c r="B47" s="234">
        <v>669.9</v>
      </c>
      <c r="C47" s="236" t="s">
        <v>216</v>
      </c>
      <c r="D47" s="227">
        <v>243.1</v>
      </c>
      <c r="E47" s="229">
        <f t="shared" si="4"/>
        <v>0.36288998357963875</v>
      </c>
      <c r="F47" s="223" t="s">
        <v>291</v>
      </c>
      <c r="G47" s="227">
        <v>203.4</v>
      </c>
      <c r="H47" s="229">
        <f t="shared" si="5"/>
        <v>0.303627407075683</v>
      </c>
      <c r="I47" s="223" t="s">
        <v>290</v>
      </c>
      <c r="J47" s="227">
        <v>27.4</v>
      </c>
      <c r="K47" s="232">
        <f t="shared" si="6"/>
        <v>0.04090162710852366</v>
      </c>
      <c r="L47" s="223" t="s">
        <v>225</v>
      </c>
      <c r="M47" s="227">
        <v>25.4</v>
      </c>
      <c r="N47" s="229">
        <f t="shared" si="7"/>
        <v>0.03791610688162412</v>
      </c>
      <c r="O47" s="223" t="s">
        <v>246</v>
      </c>
      <c r="P47" s="227">
        <v>19.4</v>
      </c>
      <c r="Q47" s="229">
        <f t="shared" si="8"/>
        <v>0.02895954620092551</v>
      </c>
      <c r="R47" s="220" t="s">
        <v>237</v>
      </c>
      <c r="S47" s="227">
        <v>16.9</v>
      </c>
      <c r="T47" s="226">
        <f t="shared" si="9"/>
        <v>0.02522764591730109</v>
      </c>
    </row>
    <row r="48" spans="1:20" ht="13.5">
      <c r="A48" s="225" t="s">
        <v>299</v>
      </c>
      <c r="B48" s="234">
        <v>647.7</v>
      </c>
      <c r="C48" s="236" t="s">
        <v>232</v>
      </c>
      <c r="D48" s="227">
        <v>233.2</v>
      </c>
      <c r="E48" s="229">
        <f t="shared" si="4"/>
        <v>0.3600432298903813</v>
      </c>
      <c r="F48" s="223" t="s">
        <v>233</v>
      </c>
      <c r="G48" s="227">
        <v>200.8</v>
      </c>
      <c r="H48" s="229">
        <f t="shared" si="5"/>
        <v>0.3100200710205342</v>
      </c>
      <c r="I48" s="223" t="s">
        <v>235</v>
      </c>
      <c r="J48" s="227">
        <v>25.4</v>
      </c>
      <c r="K48" s="232">
        <f t="shared" si="6"/>
        <v>0.039215686274509796</v>
      </c>
      <c r="L48" s="223" t="s">
        <v>234</v>
      </c>
      <c r="M48" s="227">
        <v>21.2</v>
      </c>
      <c r="N48" s="229">
        <f t="shared" si="7"/>
        <v>0.032731202717307395</v>
      </c>
      <c r="O48" s="223" t="s">
        <v>237</v>
      </c>
      <c r="P48" s="227">
        <v>17.9</v>
      </c>
      <c r="Q48" s="229">
        <f t="shared" si="8"/>
        <v>0.02763625135093407</v>
      </c>
      <c r="R48" s="220" t="s">
        <v>236</v>
      </c>
      <c r="S48" s="227">
        <v>17.7</v>
      </c>
      <c r="T48" s="226">
        <f t="shared" si="9"/>
        <v>0.027327466419638718</v>
      </c>
    </row>
    <row r="49" spans="1:20" ht="13.5">
      <c r="A49" s="225" t="s">
        <v>298</v>
      </c>
      <c r="B49" s="234">
        <v>590</v>
      </c>
      <c r="C49" s="236" t="s">
        <v>232</v>
      </c>
      <c r="D49" s="227">
        <v>251</v>
      </c>
      <c r="E49" s="229">
        <f t="shared" si="4"/>
        <v>0.42542372881355933</v>
      </c>
      <c r="F49" s="223" t="s">
        <v>233</v>
      </c>
      <c r="G49" s="227">
        <v>152</v>
      </c>
      <c r="H49" s="229">
        <f t="shared" si="5"/>
        <v>0.2576271186440678</v>
      </c>
      <c r="I49" s="223" t="s">
        <v>235</v>
      </c>
      <c r="J49" s="227">
        <v>21</v>
      </c>
      <c r="K49" s="232">
        <f t="shared" si="6"/>
        <v>0.03559322033898305</v>
      </c>
      <c r="L49" s="223" t="s">
        <v>234</v>
      </c>
      <c r="M49" s="227">
        <v>21</v>
      </c>
      <c r="N49" s="229">
        <f t="shared" si="7"/>
        <v>0.03559322033898305</v>
      </c>
      <c r="O49" s="223" t="s">
        <v>236</v>
      </c>
      <c r="P49" s="227">
        <v>17</v>
      </c>
      <c r="Q49" s="229">
        <f t="shared" si="8"/>
        <v>0.0288135593220339</v>
      </c>
      <c r="R49" s="220" t="s">
        <v>237</v>
      </c>
      <c r="S49" s="227">
        <v>13</v>
      </c>
      <c r="T49" s="226">
        <f t="shared" si="9"/>
        <v>0.022033898305084745</v>
      </c>
    </row>
    <row r="50" spans="1:20" ht="13.5">
      <c r="A50" s="225" t="s">
        <v>297</v>
      </c>
      <c r="B50" s="234">
        <v>556</v>
      </c>
      <c r="C50" s="236" t="s">
        <v>232</v>
      </c>
      <c r="D50" s="227">
        <v>232</v>
      </c>
      <c r="E50" s="229">
        <f t="shared" si="4"/>
        <v>0.4172661870503597</v>
      </c>
      <c r="F50" s="223" t="s">
        <v>233</v>
      </c>
      <c r="G50" s="227">
        <v>143</v>
      </c>
      <c r="H50" s="229">
        <f t="shared" si="5"/>
        <v>0.25719424460431656</v>
      </c>
      <c r="I50" s="223" t="s">
        <v>235</v>
      </c>
      <c r="J50" s="227">
        <v>20</v>
      </c>
      <c r="K50" s="232">
        <f t="shared" si="6"/>
        <v>0.03597122302158273</v>
      </c>
      <c r="L50" s="223" t="s">
        <v>234</v>
      </c>
      <c r="M50" s="227">
        <v>19</v>
      </c>
      <c r="N50" s="229">
        <f t="shared" si="7"/>
        <v>0.0341726618705036</v>
      </c>
      <c r="O50" s="223" t="s">
        <v>236</v>
      </c>
      <c r="P50" s="227">
        <v>17</v>
      </c>
      <c r="Q50" s="229">
        <f t="shared" si="8"/>
        <v>0.030575539568345324</v>
      </c>
      <c r="R50" s="220" t="s">
        <v>237</v>
      </c>
      <c r="S50" s="227">
        <v>12</v>
      </c>
      <c r="T50" s="226">
        <f t="shared" si="9"/>
        <v>0.02158273381294964</v>
      </c>
    </row>
    <row r="51" spans="1:20" ht="13.5">
      <c r="A51" s="225" t="s">
        <v>296</v>
      </c>
      <c r="B51" s="234">
        <v>522</v>
      </c>
      <c r="C51" s="233" t="s">
        <v>216</v>
      </c>
      <c r="D51" s="227">
        <v>226</v>
      </c>
      <c r="E51" s="229">
        <f t="shared" si="4"/>
        <v>0.4329501915708812</v>
      </c>
      <c r="F51" s="231" t="s">
        <v>291</v>
      </c>
      <c r="G51" s="227">
        <v>156</v>
      </c>
      <c r="H51" s="229">
        <f t="shared" si="5"/>
        <v>0.2988505747126437</v>
      </c>
      <c r="I51" s="231" t="s">
        <v>290</v>
      </c>
      <c r="J51" s="227">
        <v>21</v>
      </c>
      <c r="K51" s="232">
        <f t="shared" si="6"/>
        <v>0.040229885057471264</v>
      </c>
      <c r="L51" s="231" t="s">
        <v>225</v>
      </c>
      <c r="M51" s="230" t="s">
        <v>208</v>
      </c>
      <c r="N51" s="235" t="s">
        <v>295</v>
      </c>
      <c r="O51" s="231" t="s">
        <v>247</v>
      </c>
      <c r="P51" s="230" t="s">
        <v>208</v>
      </c>
      <c r="Q51" s="235" t="s">
        <v>295</v>
      </c>
      <c r="R51" s="228" t="s">
        <v>245</v>
      </c>
      <c r="S51" s="227">
        <v>10</v>
      </c>
      <c r="T51" s="226">
        <f t="shared" si="9"/>
        <v>0.019157088122605363</v>
      </c>
    </row>
    <row r="52" spans="1:20" ht="13.5">
      <c r="A52" s="225" t="s">
        <v>209</v>
      </c>
      <c r="B52" s="234">
        <v>552</v>
      </c>
      <c r="C52" s="233" t="s">
        <v>216</v>
      </c>
      <c r="D52" s="227">
        <v>222</v>
      </c>
      <c r="E52" s="229">
        <f t="shared" si="4"/>
        <v>0.40217391304347827</v>
      </c>
      <c r="F52" s="231" t="s">
        <v>233</v>
      </c>
      <c r="G52" s="227">
        <v>165</v>
      </c>
      <c r="H52" s="229">
        <f t="shared" si="5"/>
        <v>0.29891304347826086</v>
      </c>
      <c r="I52" s="231" t="s">
        <v>235</v>
      </c>
      <c r="J52" s="227">
        <v>18</v>
      </c>
      <c r="K52" s="232">
        <f t="shared" si="6"/>
        <v>0.03260869565217391</v>
      </c>
      <c r="L52" s="231" t="s">
        <v>225</v>
      </c>
      <c r="M52" s="230">
        <v>18</v>
      </c>
      <c r="N52" s="229">
        <f>M52/B52</f>
        <v>0.03260869565217391</v>
      </c>
      <c r="O52" s="231" t="s">
        <v>247</v>
      </c>
      <c r="P52" s="230">
        <v>13</v>
      </c>
      <c r="Q52" s="229">
        <f>P52/B52</f>
        <v>0.02355072463768116</v>
      </c>
      <c r="R52" s="228" t="s">
        <v>245</v>
      </c>
      <c r="S52" s="227">
        <v>12</v>
      </c>
      <c r="T52" s="226">
        <f t="shared" si="9"/>
        <v>0.021739130434782608</v>
      </c>
    </row>
    <row r="53" spans="1:20" ht="13.5">
      <c r="A53" s="225" t="s">
        <v>294</v>
      </c>
      <c r="B53" s="234">
        <v>547</v>
      </c>
      <c r="C53" s="233" t="s">
        <v>216</v>
      </c>
      <c r="D53" s="227">
        <v>230</v>
      </c>
      <c r="E53" s="229">
        <f t="shared" si="4"/>
        <v>0.42047531992687387</v>
      </c>
      <c r="F53" s="231" t="s">
        <v>291</v>
      </c>
      <c r="G53" s="227">
        <v>158</v>
      </c>
      <c r="H53" s="229">
        <f t="shared" si="5"/>
        <v>0.28884826325411334</v>
      </c>
      <c r="I53" s="231" t="s">
        <v>290</v>
      </c>
      <c r="J53" s="227">
        <v>18</v>
      </c>
      <c r="K53" s="232">
        <f t="shared" si="6"/>
        <v>0.03290676416819013</v>
      </c>
      <c r="L53" s="231" t="s">
        <v>225</v>
      </c>
      <c r="M53" s="230">
        <v>17</v>
      </c>
      <c r="N53" s="229">
        <f>M53/B53</f>
        <v>0.031078610603290677</v>
      </c>
      <c r="O53" s="231" t="s">
        <v>289</v>
      </c>
      <c r="P53" s="230">
        <v>11</v>
      </c>
      <c r="Q53" s="229">
        <f>P53/B53</f>
        <v>0.02010968921389397</v>
      </c>
      <c r="R53" s="228" t="s">
        <v>288</v>
      </c>
      <c r="S53" s="227">
        <v>9</v>
      </c>
      <c r="T53" s="226">
        <f t="shared" si="9"/>
        <v>0.016453382084095063</v>
      </c>
    </row>
    <row r="54" spans="1:20" ht="13.5">
      <c r="A54" s="225" t="s">
        <v>293</v>
      </c>
      <c r="B54" s="224">
        <v>504</v>
      </c>
      <c r="C54" s="223" t="s">
        <v>216</v>
      </c>
      <c r="D54" s="219">
        <v>201</v>
      </c>
      <c r="E54" s="221">
        <f t="shared" si="4"/>
        <v>0.39880952380952384</v>
      </c>
      <c r="F54" s="223" t="s">
        <v>291</v>
      </c>
      <c r="G54" s="219">
        <v>129</v>
      </c>
      <c r="H54" s="221">
        <f t="shared" si="5"/>
        <v>0.25595238095238093</v>
      </c>
      <c r="I54" s="223" t="s">
        <v>225</v>
      </c>
      <c r="J54" s="219">
        <v>19</v>
      </c>
      <c r="K54" s="232">
        <f t="shared" si="6"/>
        <v>0.037698412698412696</v>
      </c>
      <c r="L54" s="223" t="s">
        <v>290</v>
      </c>
      <c r="M54" s="222">
        <v>18</v>
      </c>
      <c r="N54" s="221">
        <f>M54/B54</f>
        <v>0.03571428571428571</v>
      </c>
      <c r="O54" s="223" t="s">
        <v>288</v>
      </c>
      <c r="P54" s="222">
        <v>13</v>
      </c>
      <c r="Q54" s="221">
        <f>P54/B54</f>
        <v>0.025793650793650792</v>
      </c>
      <c r="R54" s="220" t="s">
        <v>274</v>
      </c>
      <c r="S54" s="219">
        <v>11</v>
      </c>
      <c r="T54" s="218">
        <f t="shared" si="9"/>
        <v>0.021825396825396824</v>
      </c>
    </row>
    <row r="55" spans="1:20" ht="14.25" thickBot="1">
      <c r="A55" s="321" t="s">
        <v>292</v>
      </c>
      <c r="B55" s="322">
        <v>477</v>
      </c>
      <c r="C55" s="323" t="s">
        <v>216</v>
      </c>
      <c r="D55" s="217">
        <v>203</v>
      </c>
      <c r="E55" s="216">
        <f t="shared" si="4"/>
        <v>0.42557651991614254</v>
      </c>
      <c r="F55" s="323" t="s">
        <v>291</v>
      </c>
      <c r="G55" s="217">
        <v>117</v>
      </c>
      <c r="H55" s="216">
        <f t="shared" si="5"/>
        <v>0.24528301886792453</v>
      </c>
      <c r="I55" s="323" t="s">
        <v>225</v>
      </c>
      <c r="J55" s="217">
        <v>20</v>
      </c>
      <c r="K55" s="216">
        <f t="shared" si="6"/>
        <v>0.041928721174004195</v>
      </c>
      <c r="L55" s="323" t="s">
        <v>290</v>
      </c>
      <c r="M55" s="324">
        <v>14</v>
      </c>
      <c r="N55" s="216">
        <f>M55/B55</f>
        <v>0.029350104821802937</v>
      </c>
      <c r="O55" s="325" t="s">
        <v>289</v>
      </c>
      <c r="P55" s="324">
        <v>11</v>
      </c>
      <c r="Q55" s="216">
        <f>P55/B55</f>
        <v>0.023060796645702306</v>
      </c>
      <c r="R55" s="326" t="s">
        <v>288</v>
      </c>
      <c r="S55" s="217">
        <v>11</v>
      </c>
      <c r="T55" s="216">
        <f t="shared" si="9"/>
        <v>0.023060796645702306</v>
      </c>
    </row>
    <row r="56" spans="1:20" ht="13.5">
      <c r="A56" s="214"/>
      <c r="B56" s="214"/>
      <c r="C56" s="215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</row>
  </sheetData>
  <sheetProtection/>
  <mergeCells count="13">
    <mergeCell ref="M3:R3"/>
    <mergeCell ref="S31:T31"/>
    <mergeCell ref="I32:K32"/>
    <mergeCell ref="L32:N32"/>
    <mergeCell ref="O32:Q32"/>
    <mergeCell ref="R32:T32"/>
    <mergeCell ref="B3:B4"/>
    <mergeCell ref="B32:B33"/>
    <mergeCell ref="C32:E32"/>
    <mergeCell ref="F32:H32"/>
    <mergeCell ref="C3:K3"/>
    <mergeCell ref="C4:C5"/>
    <mergeCell ref="F4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4"/>
  <headerFooter alignWithMargins="0">
    <oddHeader>&amp;L&amp;12農林業</oddHeader>
    <oddFooter>&amp;C30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村上和昭</dc:creator>
  <cp:keywords/>
  <dc:description/>
  <cp:lastModifiedBy>飯山市役所</cp:lastModifiedBy>
  <cp:lastPrinted>2007-10-04T01:11:48Z</cp:lastPrinted>
  <dcterms:created xsi:type="dcterms:W3CDTF">2004-10-19T07:00:05Z</dcterms:created>
  <dcterms:modified xsi:type="dcterms:W3CDTF">2008-03-29T12:59:05Z</dcterms:modified>
  <cp:category/>
  <cp:version/>
  <cp:contentType/>
  <cp:contentStatus/>
</cp:coreProperties>
</file>