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461" windowWidth="8910" windowHeight="8445" tabRatio="714" activeTab="0"/>
  </bookViews>
  <sheets>
    <sheet name="合併系図" sheetId="1" r:id="rId1"/>
    <sheet name="人口･世帯数の推移" sheetId="2" r:id="rId2"/>
    <sheet name="人口･世帯数の推移 (2)" sheetId="3" r:id="rId3"/>
    <sheet name="人口・世帯グラフ" sheetId="4" state="hidden" r:id="rId4"/>
    <sheet name="年齢各歳別人口" sheetId="5" r:id="rId5"/>
    <sheet name="年齢各歳別人口(2)" sheetId="6" r:id="rId6"/>
    <sheet name="年齢各歳別人口 (3)" sheetId="7" r:id="rId7"/>
    <sheet name="各歳別グラフ" sheetId="8" state="hidden" r:id="rId8"/>
    <sheet name="地区別年齢５歳階級別人口 " sheetId="9" r:id="rId9"/>
    <sheet name="旧村人口" sheetId="10" r:id="rId10"/>
    <sheet name="旧村人口 (2)" sheetId="11" r:id="rId11"/>
    <sheet name="行政区別世帯数及び男女人口" sheetId="12" r:id="rId12"/>
    <sheet name="行政区別世帯数及び男女人口 (2)" sheetId="13" r:id="rId13"/>
    <sheet name="行政区別世帯数及び男女人口 (3)" sheetId="14" r:id="rId14"/>
    <sheet name="年齢3区分別人口の推移" sheetId="15" r:id="rId15"/>
    <sheet name="昼間人口" sheetId="16" r:id="rId16"/>
    <sheet name="人口動態" sheetId="17" r:id="rId17"/>
    <sheet name="産業別人口グラフ" sheetId="18" state="hidden" r:id="rId18"/>
    <sheet name="産業別人口" sheetId="19" r:id="rId19"/>
    <sheet name="県下19市近隣市町村人口" sheetId="20" r:id="rId20"/>
    <sheet name="住民登録人口、外国人" sheetId="21" r:id="rId21"/>
  </sheets>
  <definedNames>
    <definedName name="_xlnm.Print_Area" localSheetId="19">'県下19市近隣市町村人口'!$A$1:$I$42</definedName>
    <definedName name="_xlnm.Print_Area" localSheetId="11">'行政区別世帯数及び男女人口'!$A$1:$I$54</definedName>
    <definedName name="_xlnm.Print_Area" localSheetId="0">'合併系図'!$A$1:$M$82</definedName>
    <definedName name="_xlnm.Print_Area" localSheetId="2">'人口･世帯数の推移 (2)'!$A$1:$H$61</definedName>
    <definedName name="_xlnm.Print_Area" localSheetId="16">'人口動態'!$A$1:$G$51</definedName>
    <definedName name="_xlnm.Print_Area" localSheetId="8">'地区別年齢５歳階級別人口 '!$A$1:$P$54</definedName>
    <definedName name="_xlnm.Print_Area" localSheetId="14">'年齢3区分別人口の推移'!$A$1:$I$54</definedName>
    <definedName name="_xlnm.Print_Area" localSheetId="4">'年齢各歳別人口'!$C$1:$P$65</definedName>
  </definedNames>
  <calcPr fullCalcOnLoad="1"/>
</workbook>
</file>

<file path=xl/sharedStrings.xml><?xml version="1.0" encoding="utf-8"?>
<sst xmlns="http://schemas.openxmlformats.org/spreadsheetml/2006/main" count="929" uniqueCount="609">
  <si>
    <t>小沼村</t>
  </si>
  <si>
    <t>戸隠新田</t>
  </si>
  <si>
    <t>水澤村</t>
  </si>
  <si>
    <t>大塚新田</t>
  </si>
  <si>
    <t>戸狩村</t>
  </si>
  <si>
    <t>戸狩新田</t>
  </si>
  <si>
    <t>小泉村</t>
  </si>
  <si>
    <t>小泉新田</t>
  </si>
  <si>
    <t>中条村</t>
  </si>
  <si>
    <t>法寺村</t>
  </si>
  <si>
    <t>中曽根村</t>
  </si>
  <si>
    <t>尾崎村</t>
  </si>
  <si>
    <t>顔戸村</t>
  </si>
  <si>
    <t>南條村</t>
  </si>
  <si>
    <t>四ツ屋村</t>
  </si>
  <si>
    <t>藤ノ木村</t>
  </si>
  <si>
    <t>山口村</t>
  </si>
  <si>
    <t>大川村</t>
  </si>
  <si>
    <t>笹川村</t>
  </si>
  <si>
    <t>飯山町</t>
  </si>
  <si>
    <t>奈良沢村</t>
  </si>
  <si>
    <t>上倉村</t>
  </si>
  <si>
    <t>小沼村</t>
  </si>
  <si>
    <t>明6</t>
  </si>
  <si>
    <t>三ツ屋村</t>
  </si>
  <si>
    <t>柳新田村</t>
  </si>
  <si>
    <t>大倉崎村</t>
  </si>
  <si>
    <t>上野新田村</t>
  </si>
  <si>
    <t>戸狩村</t>
  </si>
  <si>
    <t>緑村</t>
  </si>
  <si>
    <t>寿村</t>
  </si>
  <si>
    <t>明9．5．30</t>
  </si>
  <si>
    <t>犬飼村</t>
  </si>
  <si>
    <t>神戸村</t>
  </si>
  <si>
    <t>関沢村</t>
  </si>
  <si>
    <t>小菅村</t>
  </si>
  <si>
    <t>針田村</t>
  </si>
  <si>
    <t>笹沢村</t>
  </si>
  <si>
    <t>前坂村</t>
  </si>
  <si>
    <t>山根村</t>
  </si>
  <si>
    <t>安田村</t>
  </si>
  <si>
    <t>上新田村</t>
  </si>
  <si>
    <t>下今井村</t>
  </si>
  <si>
    <t>大坪村</t>
  </si>
  <si>
    <t>曽根村</t>
  </si>
  <si>
    <t>小境村</t>
  </si>
  <si>
    <t>下柳沢村</t>
  </si>
  <si>
    <t>五束村</t>
  </si>
  <si>
    <t>堀ノ内村</t>
  </si>
  <si>
    <t>北条村</t>
  </si>
  <si>
    <t>五荷村</t>
  </si>
  <si>
    <t>瀬木村</t>
  </si>
  <si>
    <t>蕨野村</t>
  </si>
  <si>
    <t>桑名川村</t>
  </si>
  <si>
    <t>西大滝村</t>
  </si>
  <si>
    <t>温井村</t>
  </si>
  <si>
    <t>上境村</t>
  </si>
  <si>
    <t>下境村</t>
  </si>
  <si>
    <t>旭村</t>
  </si>
  <si>
    <t>蓮村</t>
  </si>
  <si>
    <t>静間村</t>
  </si>
  <si>
    <t>富倉村</t>
  </si>
  <si>
    <t>飯山町</t>
  </si>
  <si>
    <t>明7．11</t>
  </si>
  <si>
    <t>常盤村</t>
  </si>
  <si>
    <t>明9．5</t>
  </si>
  <si>
    <t>照里村</t>
  </si>
  <si>
    <t>明9．7</t>
  </si>
  <si>
    <t>緑村</t>
  </si>
  <si>
    <t>明15．6．23</t>
  </si>
  <si>
    <t>高野村</t>
  </si>
  <si>
    <t>木島村</t>
  </si>
  <si>
    <t>明10</t>
  </si>
  <si>
    <t>下木島村</t>
  </si>
  <si>
    <t>野坂田村</t>
  </si>
  <si>
    <t>天神堂村</t>
  </si>
  <si>
    <t>坂井村</t>
  </si>
  <si>
    <t>其綿村</t>
  </si>
  <si>
    <t>吉村</t>
  </si>
  <si>
    <t>山岸村</t>
  </si>
  <si>
    <t>常郷村</t>
  </si>
  <si>
    <t>豊田村</t>
  </si>
  <si>
    <t>照岡村</t>
  </si>
  <si>
    <t>一山村</t>
  </si>
  <si>
    <t>明9．7</t>
  </si>
  <si>
    <t>下水内郡秋津村</t>
  </si>
  <si>
    <t>小佐原</t>
  </si>
  <si>
    <t>明22．4．1</t>
  </si>
  <si>
    <t>下水内郡柳原村</t>
  </si>
  <si>
    <t>飯山町</t>
  </si>
  <si>
    <t>下水内郡常盤村</t>
  </si>
  <si>
    <t>下水内郡飯山町</t>
  </si>
  <si>
    <t>大池</t>
  </si>
  <si>
    <t>明25．10．14</t>
  </si>
  <si>
    <t>柏尾組北原組重地原組</t>
  </si>
  <si>
    <t>豊郷村</t>
  </si>
  <si>
    <t>下高井郡木島村</t>
  </si>
  <si>
    <t>下水内郡太田村</t>
  </si>
  <si>
    <t>下水内郡岡山村</t>
  </si>
  <si>
    <t>昭26．7．1境界変更により</t>
  </si>
  <si>
    <t>飯山町字大道東編入</t>
  </si>
  <si>
    <t>昭30．4．1</t>
  </si>
  <si>
    <t>前坂重地原区</t>
  </si>
  <si>
    <t>野沢温泉村</t>
  </si>
  <si>
    <t>飯山市</t>
  </si>
  <si>
    <t>昭29．8．1</t>
  </si>
  <si>
    <t>昭31．9．30</t>
  </si>
  <si>
    <t xml:space="preserve">     </t>
  </si>
  <si>
    <t xml:space="preserve">      (各年10月1日）</t>
  </si>
  <si>
    <t xml:space="preserve">           人              口</t>
  </si>
  <si>
    <t>１世帯当</t>
  </si>
  <si>
    <t>人口性比</t>
  </si>
  <si>
    <t>人口密度</t>
  </si>
  <si>
    <t>世帯数</t>
  </si>
  <si>
    <t>総   数</t>
  </si>
  <si>
    <t>男</t>
  </si>
  <si>
    <t>女</t>
  </si>
  <si>
    <t>たり人員</t>
  </si>
  <si>
    <t>(女100対）</t>
  </si>
  <si>
    <t>（１ｋｍ）</t>
  </si>
  <si>
    <t>大正  9年</t>
  </si>
  <si>
    <t>昭和  5年</t>
  </si>
  <si>
    <t>平成元年</t>
  </si>
  <si>
    <t>年</t>
  </si>
  <si>
    <t>年齢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</si>
  <si>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</si>
  <si>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</si>
  <si>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</si>
  <si>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</si>
  <si>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</si>
  <si>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</si>
  <si>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</si>
  <si>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総数</t>
  </si>
  <si>
    <t>男</t>
  </si>
  <si>
    <t>女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</si>
  <si>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</si>
  <si>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</si>
  <si>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</si>
  <si>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</si>
  <si>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</si>
  <si>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</si>
  <si>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</si>
  <si>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</si>
  <si>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平成9年</t>
  </si>
  <si>
    <t>80～84</t>
  </si>
  <si>
    <t>85～89</t>
  </si>
  <si>
    <t>90～94</t>
  </si>
  <si>
    <t>95～99</t>
  </si>
  <si>
    <t>－</t>
  </si>
  <si>
    <t>－</t>
  </si>
  <si>
    <t>100～</t>
  </si>
  <si>
    <t>資料：国勢調査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</si>
  <si>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</si>
  <si>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</si>
  <si>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</si>
  <si>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</si>
  <si>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</si>
  <si>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</si>
  <si>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</si>
  <si>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</si>
  <si>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飯山</t>
  </si>
  <si>
    <t>秋津</t>
  </si>
  <si>
    <t>木島</t>
  </si>
  <si>
    <t>瑞穂</t>
  </si>
  <si>
    <t>柳原</t>
  </si>
  <si>
    <t>計</t>
  </si>
  <si>
    <t>総計</t>
  </si>
  <si>
    <t>85歳以上</t>
  </si>
  <si>
    <t>富倉</t>
  </si>
  <si>
    <t>外様</t>
  </si>
  <si>
    <t>常盤</t>
  </si>
  <si>
    <t>太田</t>
  </si>
  <si>
    <t>岡山</t>
  </si>
  <si>
    <t>資料：毎月人口異動報告、国勢調査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</si>
  <si>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</si>
  <si>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</si>
  <si>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</si>
  <si>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</si>
  <si>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</si>
  <si>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</si>
  <si>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</si>
  <si>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</si>
  <si>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</si>
  <si>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</si>
  <si>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</si>
  <si>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</si>
  <si>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</si>
  <si>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</si>
  <si>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</si>
  <si>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</si>
  <si>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</si>
  <si>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</si>
  <si>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</si>
  <si>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</si>
  <si>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</si>
  <si>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</si>
  <si>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</si>
  <si>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</si>
  <si>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(各年10月1日現在）</t>
  </si>
  <si>
    <t>柳原</t>
  </si>
  <si>
    <t>昭和　5年</t>
  </si>
  <si>
    <t>平成　2年</t>
  </si>
  <si>
    <t>指数</t>
  </si>
  <si>
    <t>16</t>
  </si>
  <si>
    <t>町丁名</t>
  </si>
  <si>
    <t>国勢調査</t>
  </si>
  <si>
    <t>増        △減</t>
  </si>
  <si>
    <t>計</t>
  </si>
  <si>
    <t>人口</t>
  </si>
  <si>
    <t>飯山市</t>
  </si>
  <si>
    <t>鉄砲町</t>
  </si>
  <si>
    <t>奈良沢</t>
  </si>
  <si>
    <t>福寿町</t>
  </si>
  <si>
    <t>愛宕町</t>
  </si>
  <si>
    <t>神明町</t>
  </si>
  <si>
    <t>市ノ口</t>
  </si>
  <si>
    <t>南新町</t>
  </si>
  <si>
    <t>中山根</t>
  </si>
  <si>
    <t>伍位野</t>
  </si>
  <si>
    <t>大久保</t>
  </si>
  <si>
    <t>中町北部</t>
  </si>
  <si>
    <t>秋津中央</t>
  </si>
  <si>
    <t>吉</t>
  </si>
  <si>
    <t>上新田</t>
  </si>
  <si>
    <t>野坂田</t>
  </si>
  <si>
    <t>下木島</t>
  </si>
  <si>
    <t>天神堂</t>
  </si>
  <si>
    <t>戸那子</t>
  </si>
  <si>
    <t>藤ノ木</t>
  </si>
  <si>
    <t>四ッ屋</t>
  </si>
  <si>
    <t>小佐原</t>
  </si>
  <si>
    <t>滝ノ脇</t>
  </si>
  <si>
    <t>中曽根</t>
  </si>
  <si>
    <t>上水沢</t>
  </si>
  <si>
    <t>下水沢</t>
  </si>
  <si>
    <t>戸狩新田</t>
  </si>
  <si>
    <t>大倉崎</t>
  </si>
  <si>
    <t>柳新田</t>
  </si>
  <si>
    <t>堀ノ内</t>
  </si>
  <si>
    <t>原</t>
  </si>
  <si>
    <t>羽広山</t>
  </si>
  <si>
    <t>藤沢第一</t>
  </si>
  <si>
    <t>藤沢第二</t>
  </si>
  <si>
    <t>藤沢第三</t>
  </si>
  <si>
    <t>(各年10月1日現在）</t>
  </si>
  <si>
    <t>飯  山</t>
  </si>
  <si>
    <t>県  町</t>
  </si>
  <si>
    <t>新  町</t>
  </si>
  <si>
    <t>上  町</t>
  </si>
  <si>
    <t>栄  町</t>
  </si>
  <si>
    <t>本  町</t>
  </si>
  <si>
    <t>上  倉</t>
  </si>
  <si>
    <t>肴  町</t>
  </si>
  <si>
    <t>田  町</t>
  </si>
  <si>
    <t>北  町</t>
  </si>
  <si>
    <t>有  尾</t>
  </si>
  <si>
    <t>曙  町</t>
  </si>
  <si>
    <t>西  山</t>
  </si>
  <si>
    <t>堂  平</t>
  </si>
  <si>
    <t>分  道</t>
  </si>
  <si>
    <t>金  山</t>
  </si>
  <si>
    <t>斑  尾</t>
  </si>
  <si>
    <t>松  倉</t>
  </si>
  <si>
    <t>秋  津</t>
  </si>
  <si>
    <t>上  組</t>
  </si>
  <si>
    <t>新  田</t>
  </si>
  <si>
    <t>深  沢</t>
  </si>
  <si>
    <t>飯  駒</t>
  </si>
  <si>
    <t>荒  船</t>
  </si>
  <si>
    <t>中  町</t>
  </si>
  <si>
    <t>北  畑</t>
  </si>
  <si>
    <t>木  島</t>
  </si>
  <si>
    <t>山  岸</t>
  </si>
  <si>
    <t>其  綿</t>
  </si>
  <si>
    <t>安  田</t>
  </si>
  <si>
    <t>関　屋</t>
  </si>
  <si>
    <t>－</t>
  </si>
  <si>
    <t>堰  口</t>
  </si>
  <si>
    <t>大  平</t>
  </si>
  <si>
    <t>富  倉</t>
  </si>
  <si>
    <t>中  谷</t>
  </si>
  <si>
    <t>倉  本</t>
  </si>
  <si>
    <t>濁  池</t>
  </si>
  <si>
    <t>外  様</t>
  </si>
  <si>
    <t>法  寺</t>
  </si>
  <si>
    <t>中  条</t>
  </si>
  <si>
    <t>尾  崎</t>
  </si>
  <si>
    <t>顔  戸</t>
  </si>
  <si>
    <t>常  盤</t>
  </si>
  <si>
    <t>大  池</t>
  </si>
  <si>
    <t>大  塚</t>
  </si>
  <si>
    <t>小  泉</t>
  </si>
  <si>
    <t>戸  狩</t>
  </si>
  <si>
    <t>上  野</t>
  </si>
  <si>
    <t>戸  隠</t>
  </si>
  <si>
    <t>小  沼</t>
  </si>
  <si>
    <t>太  田</t>
  </si>
  <si>
    <t>小  境</t>
  </si>
  <si>
    <t>柳  沢</t>
  </si>
  <si>
    <t>五  束</t>
  </si>
  <si>
    <t>北  条</t>
  </si>
  <si>
    <t>五  荷</t>
  </si>
  <si>
    <t>瀬  木</t>
  </si>
  <si>
    <t>蕨  野</t>
  </si>
  <si>
    <t>曽  根</t>
  </si>
  <si>
    <t>三  郷</t>
  </si>
  <si>
    <t>今  井</t>
  </si>
  <si>
    <t>大  深</t>
  </si>
  <si>
    <t>岡  山</t>
  </si>
  <si>
    <t>下  村</t>
  </si>
  <si>
    <t>上  村</t>
  </si>
  <si>
    <t>上  境</t>
  </si>
  <si>
    <t>下  境</t>
  </si>
  <si>
    <t>和  水</t>
  </si>
  <si>
    <t>新  屋</t>
  </si>
  <si>
    <t>名  立</t>
  </si>
  <si>
    <t>馬  場</t>
  </si>
  <si>
    <t>土  倉</t>
  </si>
  <si>
    <t>柄  山</t>
  </si>
  <si>
    <t>資料：国勢調査</t>
  </si>
  <si>
    <t>（各年10月1日現在）</t>
  </si>
  <si>
    <t>人口</t>
  </si>
  <si>
    <t>構成割合（％）</t>
  </si>
  <si>
    <t>年少人口</t>
  </si>
  <si>
    <t>生産年齢人口</t>
  </si>
  <si>
    <t>老年人口</t>
  </si>
  <si>
    <t>生産年齢　　　　　　人　　　口</t>
  </si>
  <si>
    <t>（0～14才）</t>
  </si>
  <si>
    <t>（15～64才）</t>
  </si>
  <si>
    <t>（65才～）</t>
  </si>
  <si>
    <t>昭和40年</t>
  </si>
  <si>
    <t>平成　2年</t>
  </si>
  <si>
    <t>流出入</t>
  </si>
  <si>
    <t>流　出　人　口</t>
  </si>
  <si>
    <t>流　入　人　口</t>
  </si>
  <si>
    <t>常住人口に</t>
  </si>
  <si>
    <t>昼間人口</t>
  </si>
  <si>
    <t>常住人口</t>
  </si>
  <si>
    <t>対する昼間</t>
  </si>
  <si>
    <t>増　減</t>
  </si>
  <si>
    <t>総　数</t>
  </si>
  <si>
    <t>通　勤</t>
  </si>
  <si>
    <t>通　学</t>
  </si>
  <si>
    <t>人口の割合</t>
  </si>
  <si>
    <t>（％）</t>
  </si>
  <si>
    <t>50</t>
  </si>
  <si>
    <t>55</t>
  </si>
  <si>
    <t>60</t>
  </si>
  <si>
    <t>年次</t>
  </si>
  <si>
    <t>自然動態</t>
  </si>
  <si>
    <t>社会動態</t>
  </si>
  <si>
    <t>出生</t>
  </si>
  <si>
    <t>死亡</t>
  </si>
  <si>
    <t>増減</t>
  </si>
  <si>
    <t>転入</t>
  </si>
  <si>
    <t>転出</t>
  </si>
  <si>
    <t>昭和40年</t>
  </si>
  <si>
    <t>平成元年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</si>
  <si>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</si>
  <si>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</si>
  <si>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</si>
  <si>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</si>
  <si>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</si>
  <si>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</si>
  <si>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</si>
  <si>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</si>
  <si>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</si>
  <si>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資料：長野県の人口（毎月人口異動調査報告結果）</t>
  </si>
  <si>
    <t>61</t>
  </si>
  <si>
    <t>62</t>
  </si>
  <si>
    <t>63</t>
  </si>
  <si>
    <t>2</t>
  </si>
  <si>
    <t>3</t>
  </si>
  <si>
    <t>単位：人</t>
  </si>
  <si>
    <t>昭和　　40年</t>
  </si>
  <si>
    <t>平成</t>
  </si>
  <si>
    <t>２年</t>
  </si>
  <si>
    <t>総　　　　　　　　　　　　　　　数</t>
  </si>
  <si>
    <t>第1次産業</t>
  </si>
  <si>
    <t>A</t>
  </si>
  <si>
    <t>農業</t>
  </si>
  <si>
    <t>B</t>
  </si>
  <si>
    <t>林業</t>
  </si>
  <si>
    <t>C</t>
  </si>
  <si>
    <t>漁業</t>
  </si>
  <si>
    <t>－</t>
  </si>
  <si>
    <t>第2次産業</t>
  </si>
  <si>
    <t>D</t>
  </si>
  <si>
    <t>鉱業</t>
  </si>
  <si>
    <t>E</t>
  </si>
  <si>
    <t>建設業</t>
  </si>
  <si>
    <t>F</t>
  </si>
  <si>
    <t>製造業</t>
  </si>
  <si>
    <t>第3次産業</t>
  </si>
  <si>
    <t>G</t>
  </si>
  <si>
    <t>電気･ｶﾞｽ･熱供給･水道事業</t>
  </si>
  <si>
    <t>H</t>
  </si>
  <si>
    <t>運輸･通信業</t>
  </si>
  <si>
    <t>I</t>
  </si>
  <si>
    <t>卸売･小売業･飲食店</t>
  </si>
  <si>
    <t>J</t>
  </si>
  <si>
    <t>金融･保険業</t>
  </si>
  <si>
    <t>K</t>
  </si>
  <si>
    <t>不動産業</t>
  </si>
  <si>
    <t>L</t>
  </si>
  <si>
    <t>サービス業</t>
  </si>
  <si>
    <t>M</t>
  </si>
  <si>
    <t>公務（他に分類されないもの）</t>
  </si>
  <si>
    <t>N</t>
  </si>
  <si>
    <t>分類不能の産業</t>
  </si>
  <si>
    <t>－</t>
  </si>
  <si>
    <t>（各年12月31日現在）</t>
  </si>
  <si>
    <t>世帯数</t>
  </si>
  <si>
    <t>人　　　　　　　　口</t>
  </si>
  <si>
    <t>1世帯当</t>
  </si>
  <si>
    <t>前年に対する増減</t>
  </si>
  <si>
    <t>りの人員</t>
  </si>
  <si>
    <t>昭和30年</t>
  </si>
  <si>
    <t>…</t>
  </si>
  <si>
    <t>資料：市民課</t>
  </si>
  <si>
    <t>年度</t>
  </si>
  <si>
    <t>人口総数</t>
  </si>
  <si>
    <t>平成13年</t>
  </si>
  <si>
    <t>平成14年</t>
  </si>
  <si>
    <t>平成15年</t>
  </si>
  <si>
    <t>平成16年</t>
  </si>
  <si>
    <t>坂  井</t>
  </si>
  <si>
    <t>瑞  穂</t>
  </si>
  <si>
    <t>中  組</t>
  </si>
  <si>
    <t>富  田</t>
  </si>
  <si>
    <t>福  島</t>
  </si>
  <si>
    <t>神  戸</t>
  </si>
  <si>
    <t>関  沢</t>
  </si>
  <si>
    <t>小  菅</t>
  </si>
  <si>
    <t>針  田</t>
  </si>
  <si>
    <t>笹  沢</t>
  </si>
  <si>
    <t>柏  尾</t>
  </si>
  <si>
    <t>北  原</t>
  </si>
  <si>
    <t>柳  原</t>
  </si>
  <si>
    <t>山  口</t>
  </si>
  <si>
    <t>南  条</t>
  </si>
  <si>
    <t>笹  川</t>
  </si>
  <si>
    <t>大  川</t>
  </si>
  <si>
    <t>涌  井</t>
  </si>
  <si>
    <t>資料：国勢調査</t>
  </si>
  <si>
    <t>市町村</t>
  </si>
  <si>
    <t>人口増減</t>
  </si>
  <si>
    <t>人　　　　　　口</t>
  </si>
  <si>
    <t>増減数</t>
  </si>
  <si>
    <t>増減率</t>
  </si>
  <si>
    <t>総　　数</t>
  </si>
  <si>
    <t>(世帯）</t>
  </si>
  <si>
    <t>(人）</t>
  </si>
  <si>
    <t>県計</t>
  </si>
  <si>
    <t>長野市</t>
  </si>
  <si>
    <t>松本市　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</si>
  <si>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</si>
  <si>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</si>
  <si>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</si>
  <si>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</si>
  <si>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</si>
  <si>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</si>
  <si>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</si>
  <si>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　　</t>
  </si>
  <si>
    <t>中野市</t>
  </si>
  <si>
    <t>大町市</t>
  </si>
  <si>
    <t>茅野市</t>
  </si>
  <si>
    <t>塩尻市</t>
  </si>
  <si>
    <t>佐久市</t>
  </si>
  <si>
    <t>下高井郡</t>
  </si>
  <si>
    <t>山ノ内町</t>
  </si>
  <si>
    <t>木島平村</t>
  </si>
  <si>
    <t>野沢温泉村</t>
  </si>
  <si>
    <t>下水内郡</t>
  </si>
  <si>
    <t>　　　　　　（参考：平成12年　山口村　622世帯　　2,040人）</t>
  </si>
  <si>
    <t>総人口</t>
  </si>
  <si>
    <t>2</t>
  </si>
  <si>
    <t>平成4年</t>
  </si>
  <si>
    <t>昭和5年</t>
  </si>
  <si>
    <t>大正9年</t>
  </si>
  <si>
    <t>昭和15年</t>
  </si>
  <si>
    <t>人              口</t>
  </si>
  <si>
    <t>人              口</t>
  </si>
  <si>
    <t>59</t>
  </si>
  <si>
    <t>58</t>
  </si>
  <si>
    <t>57</t>
  </si>
  <si>
    <t>56</t>
  </si>
  <si>
    <t>55</t>
  </si>
  <si>
    <t>50</t>
  </si>
  <si>
    <t>45</t>
  </si>
  <si>
    <t>平成17年</t>
  </si>
  <si>
    <t>不詳</t>
  </si>
  <si>
    <t xml:space="preserve">  0   ～    4</t>
  </si>
  <si>
    <t xml:space="preserve">  5   ～    9</t>
  </si>
  <si>
    <t xml:space="preserve"> 10   ～   14</t>
  </si>
  <si>
    <t xml:space="preserve"> 15   ～   19</t>
  </si>
  <si>
    <t xml:space="preserve"> 20   ～   24</t>
  </si>
  <si>
    <t xml:space="preserve"> 25   ～   29</t>
  </si>
  <si>
    <t xml:space="preserve"> 30   ～   34</t>
  </si>
  <si>
    <t xml:space="preserve"> 35   ～   39</t>
  </si>
  <si>
    <t xml:space="preserve"> 40   ～   44 </t>
  </si>
  <si>
    <t xml:space="preserve"> 45   ～   49</t>
  </si>
  <si>
    <t xml:space="preserve"> 50   ～   54</t>
  </si>
  <si>
    <t xml:space="preserve"> 55   ～   59</t>
  </si>
  <si>
    <t xml:space="preserve"> 60   ～   64</t>
  </si>
  <si>
    <t xml:space="preserve"> 65   ～   69    </t>
  </si>
  <si>
    <t xml:space="preserve"> 70   ～   74</t>
  </si>
  <si>
    <t xml:space="preserve"> 75   ～   79</t>
  </si>
  <si>
    <t xml:space="preserve"> 80   ～   84</t>
  </si>
  <si>
    <t xml:space="preserve"> 85   ～   89</t>
  </si>
  <si>
    <t xml:space="preserve"> 90   ～   94</t>
  </si>
  <si>
    <t xml:space="preserve"> 95   ～   99</t>
  </si>
  <si>
    <t>100  ～</t>
  </si>
  <si>
    <t>17</t>
  </si>
  <si>
    <t>平成12年</t>
  </si>
  <si>
    <t>国勢調査</t>
  </si>
  <si>
    <r>
      <t>平成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年～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</si>
  <si>
    <t>平成１７年国勢調査</t>
  </si>
  <si>
    <t>平成１7年国勢調査</t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</si>
  <si>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</si>
  <si>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西大滝</t>
  </si>
  <si>
    <t>18</t>
  </si>
  <si>
    <t>平成18年</t>
  </si>
  <si>
    <t>資料：毎月人口移動調査、国勢調査</t>
  </si>
  <si>
    <t>平　成　１７　年</t>
  </si>
  <si>
    <t>-</t>
  </si>
  <si>
    <t>７年</t>
  </si>
  <si>
    <t>平成</t>
  </si>
  <si>
    <t>千曲市</t>
  </si>
  <si>
    <t>東御市</t>
  </si>
  <si>
    <t>安曇野市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</si>
  <si>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</si>
  <si>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</si>
  <si>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</si>
  <si>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</si>
  <si>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</si>
  <si>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</si>
  <si>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</si>
  <si>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</si>
  <si>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</si>
  <si>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</si>
  <si>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</si>
  <si>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</si>
  <si>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</si>
  <si>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</si>
  <si>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</si>
  <si>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</si>
  <si>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0～4</t>
  </si>
  <si>
    <t>80～84</t>
  </si>
  <si>
    <t>75～79</t>
  </si>
  <si>
    <t>70～74</t>
  </si>
  <si>
    <t>65～69</t>
  </si>
  <si>
    <t>60～64</t>
  </si>
  <si>
    <t>55～59</t>
  </si>
  <si>
    <t>50～54</t>
  </si>
  <si>
    <t>＊各地区の人数は平成17年国勢調査時のもの。</t>
  </si>
  <si>
    <t>－</t>
  </si>
  <si>
    <t>18</t>
  </si>
  <si>
    <t>17</t>
  </si>
  <si>
    <t>16</t>
  </si>
  <si>
    <t>15</t>
  </si>
  <si>
    <t>－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</si>
  <si>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</si>
  <si>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</si>
  <si>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</si>
  <si>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</si>
  <si>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</si>
  <si>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</si>
  <si>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</si>
  <si>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</si>
  <si>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</si>
  <si>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</si>
  <si>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</si>
  <si>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</si>
  <si>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　　　60</t>
  </si>
  <si>
    <t>　　　55</t>
  </si>
  <si>
    <t>　　　50</t>
  </si>
  <si>
    <t>　　　45</t>
  </si>
  <si>
    <t>人　　　　　　　　　口</t>
  </si>
  <si>
    <t>年齢各歳別人口</t>
  </si>
  <si>
    <t>地区別年齢５歳階級別人口</t>
  </si>
  <si>
    <t>行政区別世帯数及び男女別人口</t>
  </si>
  <si>
    <t>人口動態</t>
  </si>
  <si>
    <t>産業別人口</t>
  </si>
  <si>
    <t>住民登録人口</t>
  </si>
  <si>
    <t>外国人登録人口</t>
  </si>
  <si>
    <t>市町村合併系図</t>
  </si>
  <si>
    <t>人口と世帯数</t>
  </si>
  <si>
    <t>資料：国勢調査、町丁別世帯人口一覧表</t>
  </si>
  <si>
    <t>※総数には、分類不能の産業を含む。</t>
  </si>
  <si>
    <t>資料：町丁別世帯人口一覧表、国勢調査</t>
  </si>
  <si>
    <t>旧町村別人口</t>
  </si>
  <si>
    <t>年齢不詳</t>
  </si>
  <si>
    <t>資料：毎月人口移動報告・国勢調査</t>
  </si>
  <si>
    <t>県下19市及び近隣町村の人口・世帯数</t>
  </si>
  <si>
    <t>…</t>
  </si>
  <si>
    <t>（各年3月末現在）</t>
  </si>
  <si>
    <t>(各年10月1日）</t>
  </si>
  <si>
    <t xml:space="preserve">    昭和45年</t>
  </si>
  <si>
    <t xml:space="preserve">     平成 2年</t>
  </si>
  <si>
    <t>(％)</t>
  </si>
  <si>
    <t>栄　　　　村</t>
  </si>
  <si>
    <t>年齢３区分別人口</t>
  </si>
  <si>
    <t>※毎月人口異動調査結果報告より</t>
  </si>
  <si>
    <t>(平成17年10月1日現在)</t>
  </si>
  <si>
    <t>※　１　平成12年の人口、世帯数は、平成17年10月1日現在の市町村の境域に基づいて組み替えたものです。</t>
  </si>
  <si>
    <t xml:space="preserve">      ２　平成12年の人口、世帯数には旧木曽郡山口村（平成17年2月13日中津川市と合併）は含まれていません。</t>
  </si>
  <si>
    <t>下高井郡瑞穂村</t>
  </si>
  <si>
    <t>下水内郡外様村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</si>
</sst>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0;&quot;△ &quot;0"/>
    <numFmt numFmtId="180" formatCode="0.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 * #,##0.0_ ;_ * \-#,##0.0_ ;_ * &quot;-&quot;?_ ;_ @_ "/>
    <numFmt numFmtId="187" formatCode="#,##0_ ;[Red]\-#,##0\ "/>
    <numFmt numFmtId="188" formatCode="0.00_);[Red]\(0.00\)"/>
    <numFmt numFmtId="189" formatCode="#,##0_);[Red]\(#,##0\)"/>
    <numFmt numFmtId="190" formatCode="#,##0_ "/>
    <numFmt numFmtId="191" formatCode="[&lt;=999]000;[&lt;=99999]000\-00;000\-0000"/>
    <numFmt numFmtId="192" formatCode="#,##0.0_ "/>
    <numFmt numFmtId="193" formatCode="[&lt;=999]000;000\-00"/>
    <numFmt numFmtId="194" formatCode="0_ "/>
    <numFmt numFmtId="195" formatCode="0_);\(0\)"/>
    <numFmt numFmtId="196" formatCode="#,##0.0;&quot;△ &quot;#,##0.0"/>
    <numFmt numFmtId="197" formatCode="0.0_);[Red]\(0.0\)"/>
    <numFmt numFmtId="198" formatCode="0_);[Red]\(0\)"/>
    <numFmt numFmtId="199" formatCode="#,##0;[Red]#,##0"/>
    <numFmt numFmtId="200" formatCode="\-"/>
    <numFmt numFmtId="201" formatCode="0;[Red]0"/>
    <numFmt numFmtId="202" formatCode="#,###,###,##0;&quot; -&quot;###,###,##0"/>
    <numFmt numFmtId="203" formatCode="\ ###,###,##0;&quot;-&quot;###,###,##0"/>
    <numFmt numFmtId="204" formatCode="0.00_ "/>
    <numFmt numFmtId="205" formatCode="0.000_ "/>
    <numFmt numFmtId="206" formatCode="0.0000_ "/>
    <numFmt numFmtId="207" formatCode="0.00000_ "/>
    <numFmt numFmtId="208" formatCode="0.000000_ "/>
    <numFmt numFmtId="209" formatCode="0.00000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65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9.25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8.7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>
      <alignment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176" fontId="0" fillId="0" borderId="15" xfId="0" applyNumberFormat="1" applyBorder="1" applyAlignment="1">
      <alignment/>
    </xf>
    <xf numFmtId="177" fontId="0" fillId="0" borderId="18" xfId="49" applyNumberFormat="1" applyFont="1" applyBorder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176" fontId="0" fillId="0" borderId="23" xfId="0" applyNumberFormat="1" applyBorder="1" applyAlignment="1">
      <alignment/>
    </xf>
    <xf numFmtId="177" fontId="0" fillId="0" borderId="24" xfId="49" applyNumberFormat="1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176" fontId="0" fillId="0" borderId="20" xfId="0" applyNumberFormat="1" applyBorder="1" applyAlignment="1">
      <alignment/>
    </xf>
    <xf numFmtId="177" fontId="0" fillId="0" borderId="21" xfId="49" applyNumberFormat="1" applyFont="1" applyBorder="1" applyAlignment="1">
      <alignment/>
    </xf>
    <xf numFmtId="38" fontId="0" fillId="0" borderId="0" xfId="49" applyFont="1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49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27" xfId="0" applyBorder="1" applyAlignment="1">
      <alignment horizontal="center"/>
    </xf>
    <xf numFmtId="176" fontId="0" fillId="0" borderId="28" xfId="0" applyNumberForma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0" fillId="0" borderId="29" xfId="0" applyBorder="1" applyAlignment="1">
      <alignment horizontal="center"/>
    </xf>
    <xf numFmtId="189" fontId="0" fillId="0" borderId="0" xfId="49" applyNumberFormat="1" applyFont="1" applyBorder="1" applyAlignment="1">
      <alignment/>
    </xf>
    <xf numFmtId="0" fontId="9" fillId="0" borderId="30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9" fillId="0" borderId="3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6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horizontal="distributed" vertical="distributed"/>
    </xf>
    <xf numFmtId="0" fontId="0" fillId="0" borderId="34" xfId="0" applyBorder="1" applyAlignment="1">
      <alignment horizontal="distributed" vertical="distributed"/>
    </xf>
    <xf numFmtId="0" fontId="0" fillId="0" borderId="35" xfId="0" applyBorder="1" applyAlignment="1">
      <alignment horizontal="distributed" vertical="distributed"/>
    </xf>
    <xf numFmtId="0" fontId="0" fillId="0" borderId="36" xfId="0" applyBorder="1" applyAlignment="1">
      <alignment horizontal="distributed" vertical="distributed"/>
    </xf>
    <xf numFmtId="49" fontId="0" fillId="0" borderId="26" xfId="0" applyNumberFormat="1" applyBorder="1" applyAlignment="1">
      <alignment/>
    </xf>
    <xf numFmtId="38" fontId="0" fillId="0" borderId="26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38" fontId="0" fillId="0" borderId="24" xfId="49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38" fontId="0" fillId="0" borderId="37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38" fontId="0" fillId="0" borderId="27" xfId="49" applyFont="1" applyBorder="1" applyAlignment="1">
      <alignment horizontal="center"/>
    </xf>
    <xf numFmtId="38" fontId="0" fillId="0" borderId="28" xfId="49" applyFont="1" applyBorder="1" applyAlignment="1">
      <alignment horizontal="center"/>
    </xf>
    <xf numFmtId="38" fontId="0" fillId="0" borderId="21" xfId="49" applyFont="1" applyBorder="1" applyAlignment="1">
      <alignment horizontal="center"/>
    </xf>
    <xf numFmtId="49" fontId="0" fillId="0" borderId="0" xfId="0" applyNumberFormat="1" applyBorder="1" applyAlignment="1">
      <alignment/>
    </xf>
    <xf numFmtId="176" fontId="0" fillId="0" borderId="26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38" fontId="0" fillId="0" borderId="38" xfId="49" applyFont="1" applyBorder="1" applyAlignment="1">
      <alignment horizontal="center"/>
    </xf>
    <xf numFmtId="178" fontId="0" fillId="0" borderId="25" xfId="67" applyBorder="1">
      <alignment/>
      <protection/>
    </xf>
    <xf numFmtId="178" fontId="0" fillId="0" borderId="39" xfId="67" applyBorder="1">
      <alignment/>
      <protection/>
    </xf>
    <xf numFmtId="178" fontId="0" fillId="0" borderId="40" xfId="67" applyFont="1" applyBorder="1" applyAlignment="1">
      <alignment horizontal="centerContinuous"/>
      <protection/>
    </xf>
    <xf numFmtId="178" fontId="0" fillId="0" borderId="39" xfId="67" applyBorder="1" applyAlignment="1">
      <alignment horizontal="centerContinuous"/>
      <protection/>
    </xf>
    <xf numFmtId="178" fontId="0" fillId="0" borderId="41" xfId="67" applyBorder="1" applyAlignment="1">
      <alignment horizontal="centerContinuous"/>
      <protection/>
    </xf>
    <xf numFmtId="178" fontId="0" fillId="0" borderId="26" xfId="67" applyBorder="1" applyAlignment="1">
      <alignment horizontal="center"/>
      <protection/>
    </xf>
    <xf numFmtId="178" fontId="0" fillId="0" borderId="42" xfId="67" applyBorder="1" applyAlignment="1">
      <alignment horizontal="center"/>
      <protection/>
    </xf>
    <xf numFmtId="178" fontId="0" fillId="0" borderId="43" xfId="67" applyBorder="1" applyAlignment="1">
      <alignment horizontal="centerContinuous"/>
      <protection/>
    </xf>
    <xf numFmtId="178" fontId="0" fillId="0" borderId="44" xfId="67" applyBorder="1" applyAlignment="1">
      <alignment horizontal="centerContinuous"/>
      <protection/>
    </xf>
    <xf numFmtId="178" fontId="0" fillId="0" borderId="45" xfId="67" applyBorder="1" applyAlignment="1">
      <alignment horizontal="centerContinuous"/>
      <protection/>
    </xf>
    <xf numFmtId="178" fontId="0" fillId="0" borderId="46" xfId="67" applyBorder="1">
      <alignment/>
      <protection/>
    </xf>
    <xf numFmtId="178" fontId="0" fillId="0" borderId="47" xfId="67" applyBorder="1">
      <alignment/>
      <protection/>
    </xf>
    <xf numFmtId="178" fontId="0" fillId="0" borderId="47" xfId="67" applyBorder="1" applyAlignment="1">
      <alignment horizontal="center"/>
      <protection/>
    </xf>
    <xf numFmtId="178" fontId="0" fillId="0" borderId="48" xfId="67" applyBorder="1" applyAlignment="1">
      <alignment horizontal="center"/>
      <protection/>
    </xf>
    <xf numFmtId="178" fontId="0" fillId="0" borderId="26" xfId="67" applyBorder="1">
      <alignment/>
      <protection/>
    </xf>
    <xf numFmtId="178" fontId="0" fillId="0" borderId="42" xfId="67" applyBorder="1">
      <alignment/>
      <protection/>
    </xf>
    <xf numFmtId="178" fontId="0" fillId="0" borderId="0" xfId="67" applyBorder="1">
      <alignment/>
      <protection/>
    </xf>
    <xf numFmtId="178" fontId="0" fillId="0" borderId="49" xfId="67" applyBorder="1">
      <alignment/>
      <protection/>
    </xf>
    <xf numFmtId="178" fontId="0" fillId="0" borderId="50" xfId="67" applyBorder="1" applyAlignment="1">
      <alignment horizontal="center"/>
      <protection/>
    </xf>
    <xf numFmtId="178" fontId="0" fillId="0" borderId="51" xfId="67" applyBorder="1" applyAlignment="1">
      <alignment horizontal="center"/>
      <protection/>
    </xf>
    <xf numFmtId="0" fontId="0" fillId="0" borderId="52" xfId="0" applyBorder="1" applyAlignment="1">
      <alignment/>
    </xf>
    <xf numFmtId="178" fontId="0" fillId="0" borderId="13" xfId="0" applyNumberFormat="1" applyBorder="1" applyAlignment="1">
      <alignment/>
    </xf>
    <xf numFmtId="178" fontId="0" fillId="0" borderId="13" xfId="52" applyBorder="1" applyAlignment="1">
      <alignment/>
    </xf>
    <xf numFmtId="178" fontId="0" fillId="0" borderId="44" xfId="52" applyBorder="1" applyAlignment="1">
      <alignment/>
    </xf>
    <xf numFmtId="178" fontId="0" fillId="0" borderId="43" xfId="52" applyBorder="1" applyAlignment="1">
      <alignment/>
    </xf>
    <xf numFmtId="178" fontId="0" fillId="0" borderId="53" xfId="67" applyNumberFormat="1" applyBorder="1">
      <alignment/>
      <protection/>
    </xf>
    <xf numFmtId="0" fontId="0" fillId="0" borderId="10" xfId="0" applyBorder="1" applyAlignment="1">
      <alignment/>
    </xf>
    <xf numFmtId="178" fontId="0" fillId="0" borderId="10" xfId="52" applyBorder="1" applyAlignment="1">
      <alignment/>
    </xf>
    <xf numFmtId="178" fontId="0" fillId="0" borderId="42" xfId="52" applyBorder="1" applyAlignment="1">
      <alignment/>
    </xf>
    <xf numFmtId="178" fontId="0" fillId="0" borderId="0" xfId="52" applyBorder="1" applyAlignment="1">
      <alignment/>
    </xf>
    <xf numFmtId="178" fontId="3" fillId="0" borderId="26" xfId="67" applyFont="1" applyBorder="1" applyAlignment="1">
      <alignment horizontal="center"/>
      <protection/>
    </xf>
    <xf numFmtId="178" fontId="0" fillId="0" borderId="10" xfId="0" applyNumberFormat="1" applyBorder="1" applyAlignment="1">
      <alignment/>
    </xf>
    <xf numFmtId="178" fontId="0" fillId="0" borderId="23" xfId="52" applyNumberFormat="1" applyBorder="1" applyAlignment="1">
      <alignment/>
    </xf>
    <xf numFmtId="178" fontId="0" fillId="0" borderId="24" xfId="67" applyNumberFormat="1" applyBorder="1">
      <alignment/>
      <protection/>
    </xf>
    <xf numFmtId="0" fontId="0" fillId="0" borderId="54" xfId="0" applyBorder="1" applyAlignment="1">
      <alignment/>
    </xf>
    <xf numFmtId="178" fontId="0" fillId="0" borderId="55" xfId="52" applyNumberFormat="1" applyBorder="1" applyAlignment="1">
      <alignment/>
    </xf>
    <xf numFmtId="178" fontId="0" fillId="0" borderId="27" xfId="67" applyBorder="1" applyAlignment="1">
      <alignment horizontal="center"/>
      <protection/>
    </xf>
    <xf numFmtId="0" fontId="0" fillId="0" borderId="19" xfId="0" applyBorder="1" applyAlignment="1">
      <alignment/>
    </xf>
    <xf numFmtId="178" fontId="0" fillId="0" borderId="28" xfId="0" applyNumberFormat="1" applyBorder="1" applyAlignment="1">
      <alignment/>
    </xf>
    <xf numFmtId="178" fontId="0" fillId="0" borderId="28" xfId="52" applyBorder="1" applyAlignment="1">
      <alignment/>
    </xf>
    <xf numFmtId="178" fontId="0" fillId="0" borderId="56" xfId="52" applyBorder="1" applyAlignment="1">
      <alignment/>
    </xf>
    <xf numFmtId="178" fontId="0" fillId="0" borderId="57" xfId="52" applyBorder="1" applyAlignment="1">
      <alignment/>
    </xf>
    <xf numFmtId="178" fontId="0" fillId="0" borderId="20" xfId="52" applyNumberFormat="1" applyBorder="1" applyAlignment="1">
      <alignment/>
    </xf>
    <xf numFmtId="178" fontId="0" fillId="0" borderId="21" xfId="67" applyNumberFormat="1" applyBorder="1">
      <alignment/>
      <protection/>
    </xf>
    <xf numFmtId="178" fontId="0" fillId="0" borderId="0" xfId="67">
      <alignment/>
      <protection/>
    </xf>
    <xf numFmtId="178" fontId="0" fillId="0" borderId="0" xfId="52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8" fontId="0" fillId="0" borderId="40" xfId="52" applyFont="1" applyBorder="1" applyAlignment="1">
      <alignment horizontal="centerContinuous"/>
    </xf>
    <xf numFmtId="178" fontId="0" fillId="0" borderId="41" xfId="52" applyBorder="1" applyAlignment="1">
      <alignment horizontal="centerContinuous"/>
    </xf>
    <xf numFmtId="178" fontId="0" fillId="0" borderId="38" xfId="52" applyBorder="1" applyAlignment="1">
      <alignment horizontal="center"/>
    </xf>
    <xf numFmtId="178" fontId="0" fillId="0" borderId="43" xfId="52" applyBorder="1" applyAlignment="1">
      <alignment horizontal="centerContinuous"/>
    </xf>
    <xf numFmtId="178" fontId="0" fillId="0" borderId="45" xfId="52" applyBorder="1" applyAlignment="1">
      <alignment horizontal="centerContinuous"/>
    </xf>
    <xf numFmtId="0" fontId="0" fillId="0" borderId="59" xfId="0" applyBorder="1" applyAlignment="1">
      <alignment/>
    </xf>
    <xf numFmtId="178" fontId="0" fillId="0" borderId="47" xfId="52" applyBorder="1" applyAlignment="1">
      <alignment horizontal="center"/>
    </xf>
    <xf numFmtId="178" fontId="0" fillId="0" borderId="29" xfId="52" applyBorder="1" applyAlignment="1">
      <alignment horizontal="center"/>
    </xf>
    <xf numFmtId="178" fontId="0" fillId="0" borderId="48" xfId="52" applyBorder="1" applyAlignment="1">
      <alignment horizontal="center"/>
    </xf>
    <xf numFmtId="178" fontId="0" fillId="0" borderId="49" xfId="52" applyBorder="1" applyAlignment="1">
      <alignment/>
    </xf>
    <xf numFmtId="178" fontId="0" fillId="0" borderId="49" xfId="52" applyBorder="1" applyAlignment="1">
      <alignment horizontal="center"/>
    </xf>
    <xf numFmtId="178" fontId="0" fillId="0" borderId="60" xfId="52" applyBorder="1" applyAlignment="1">
      <alignment/>
    </xf>
    <xf numFmtId="178" fontId="0" fillId="0" borderId="61" xfId="52" applyBorder="1" applyAlignment="1">
      <alignment/>
    </xf>
    <xf numFmtId="178" fontId="0" fillId="0" borderId="26" xfId="67" applyFont="1" applyBorder="1" applyAlignment="1">
      <alignment horizontal="center"/>
      <protection/>
    </xf>
    <xf numFmtId="0" fontId="0" fillId="0" borderId="3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178" fontId="0" fillId="0" borderId="14" xfId="67" applyBorder="1">
      <alignment/>
      <protection/>
    </xf>
    <xf numFmtId="178" fontId="0" fillId="0" borderId="42" xfId="67" applyBorder="1" applyAlignment="1">
      <alignment horizontal="centerContinuous"/>
      <protection/>
    </xf>
    <xf numFmtId="178" fontId="0" fillId="0" borderId="22" xfId="67" applyBorder="1" applyAlignment="1">
      <alignment horizontal="center"/>
      <protection/>
    </xf>
    <xf numFmtId="178" fontId="0" fillId="0" borderId="62" xfId="67" applyBorder="1">
      <alignment/>
      <protection/>
    </xf>
    <xf numFmtId="178" fontId="0" fillId="0" borderId="63" xfId="52" applyBorder="1" applyAlignment="1">
      <alignment horizontal="center"/>
    </xf>
    <xf numFmtId="178" fontId="0" fillId="0" borderId="64" xfId="52" applyBorder="1" applyAlignment="1">
      <alignment/>
    </xf>
    <xf numFmtId="0" fontId="8" fillId="0" borderId="65" xfId="0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25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64" xfId="0" applyFont="1" applyBorder="1" applyAlignment="1">
      <alignment horizontal="right"/>
    </xf>
    <xf numFmtId="49" fontId="8" fillId="0" borderId="26" xfId="0" applyNumberFormat="1" applyFont="1" applyFill="1" applyBorder="1" applyAlignment="1">
      <alignment horizontal="center"/>
    </xf>
    <xf numFmtId="41" fontId="8" fillId="0" borderId="0" xfId="49" applyNumberFormat="1" applyFont="1" applyFill="1" applyBorder="1" applyAlignment="1">
      <alignment/>
    </xf>
    <xf numFmtId="41" fontId="8" fillId="0" borderId="10" xfId="49" applyNumberFormat="1" applyFont="1" applyFill="1" applyBorder="1" applyAlignment="1">
      <alignment/>
    </xf>
    <xf numFmtId="178" fontId="8" fillId="0" borderId="0" xfId="49" applyNumberFormat="1" applyFont="1" applyFill="1" applyBorder="1" applyAlignment="1">
      <alignment horizontal="right"/>
    </xf>
    <xf numFmtId="41" fontId="8" fillId="0" borderId="23" xfId="49" applyNumberFormat="1" applyFont="1" applyFill="1" applyBorder="1" applyAlignment="1">
      <alignment/>
    </xf>
    <xf numFmtId="180" fontId="8" fillId="0" borderId="64" xfId="0" applyNumberFormat="1" applyFont="1" applyFill="1" applyBorder="1" applyAlignment="1">
      <alignment horizontal="center"/>
    </xf>
    <xf numFmtId="41" fontId="8" fillId="0" borderId="42" xfId="49" applyNumberFormat="1" applyFont="1" applyFill="1" applyBorder="1" applyAlignment="1">
      <alignment/>
    </xf>
    <xf numFmtId="180" fontId="8" fillId="0" borderId="24" xfId="0" applyNumberFormat="1" applyFont="1" applyFill="1" applyBorder="1" applyAlignment="1">
      <alignment horizontal="center"/>
    </xf>
    <xf numFmtId="41" fontId="8" fillId="0" borderId="28" xfId="49" applyNumberFormat="1" applyFont="1" applyFill="1" applyBorder="1" applyAlignment="1">
      <alignment/>
    </xf>
    <xf numFmtId="180" fontId="8" fillId="0" borderId="68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22" xfId="49" applyNumberFormat="1" applyFont="1" applyBorder="1" applyAlignment="1">
      <alignment horizontal="center"/>
    </xf>
    <xf numFmtId="178" fontId="0" fillId="0" borderId="10" xfId="49" applyNumberFormat="1" applyFont="1" applyBorder="1" applyAlignment="1">
      <alignment horizontal="center"/>
    </xf>
    <xf numFmtId="178" fontId="0" fillId="0" borderId="64" xfId="0" applyNumberFormat="1" applyBorder="1" applyAlignment="1">
      <alignment horizontal="center"/>
    </xf>
    <xf numFmtId="178" fontId="0" fillId="0" borderId="57" xfId="0" applyNumberForma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178" fontId="0" fillId="0" borderId="28" xfId="49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0" xfId="64" applyFont="1">
      <alignment vertical="center"/>
      <protection/>
    </xf>
    <xf numFmtId="0" fontId="0" fillId="0" borderId="0" xfId="64">
      <alignment vertical="center"/>
      <protection/>
    </xf>
    <xf numFmtId="0" fontId="7" fillId="0" borderId="14" xfId="64" applyFont="1" applyBorder="1">
      <alignment vertical="center"/>
      <protection/>
    </xf>
    <xf numFmtId="0" fontId="0" fillId="0" borderId="40" xfId="64" applyBorder="1">
      <alignment vertical="center"/>
      <protection/>
    </xf>
    <xf numFmtId="0" fontId="0" fillId="0" borderId="41" xfId="64" applyBorder="1">
      <alignment vertical="center"/>
      <protection/>
    </xf>
    <xf numFmtId="0" fontId="0" fillId="0" borderId="62" xfId="64" applyBorder="1">
      <alignment vertical="center"/>
      <protection/>
    </xf>
    <xf numFmtId="0" fontId="0" fillId="0" borderId="31" xfId="64" applyBorder="1">
      <alignment vertical="center"/>
      <protection/>
    </xf>
    <xf numFmtId="0" fontId="0" fillId="0" borderId="48" xfId="64" applyBorder="1">
      <alignment vertical="center"/>
      <protection/>
    </xf>
    <xf numFmtId="0" fontId="0" fillId="0" borderId="69" xfId="64" applyBorder="1" applyAlignment="1">
      <alignment horizontal="center"/>
      <protection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49" fontId="9" fillId="0" borderId="70" xfId="64" applyNumberFormat="1" applyFont="1" applyFill="1" applyBorder="1" applyAlignment="1">
      <alignment horizontal="left"/>
      <protection/>
    </xf>
    <xf numFmtId="0" fontId="9" fillId="0" borderId="71" xfId="64" applyFont="1" applyFill="1" applyBorder="1" applyAlignment="1">
      <alignment horizontal="left"/>
      <protection/>
    </xf>
    <xf numFmtId="0" fontId="9" fillId="0" borderId="72" xfId="64" applyFont="1" applyFill="1" applyBorder="1" applyAlignment="1">
      <alignment horizontal="left"/>
      <protection/>
    </xf>
    <xf numFmtId="38" fontId="9" fillId="0" borderId="73" xfId="49" applyFont="1" applyFill="1" applyBorder="1" applyAlignment="1">
      <alignment/>
    </xf>
    <xf numFmtId="38" fontId="9" fillId="0" borderId="74" xfId="49" applyFont="1" applyFill="1" applyBorder="1" applyAlignment="1">
      <alignment/>
    </xf>
    <xf numFmtId="38" fontId="9" fillId="0" borderId="75" xfId="49" applyFont="1" applyFill="1" applyBorder="1" applyAlignment="1">
      <alignment/>
    </xf>
    <xf numFmtId="49" fontId="0" fillId="0" borderId="70" xfId="64" applyNumberFormat="1" applyBorder="1">
      <alignment vertical="center"/>
      <protection/>
    </xf>
    <xf numFmtId="0" fontId="0" fillId="0" borderId="71" xfId="64" applyBorder="1">
      <alignment vertical="center"/>
      <protection/>
    </xf>
    <xf numFmtId="0" fontId="0" fillId="0" borderId="72" xfId="64" applyBorder="1" applyAlignment="1">
      <alignment horizontal="distributed" vertical="distributed"/>
      <protection/>
    </xf>
    <xf numFmtId="38" fontId="0" fillId="0" borderId="73" xfId="49" applyFont="1" applyBorder="1" applyAlignment="1">
      <alignment/>
    </xf>
    <xf numFmtId="38" fontId="0" fillId="0" borderId="71" xfId="49" applyFont="1" applyBorder="1" applyAlignment="1">
      <alignment/>
    </xf>
    <xf numFmtId="38" fontId="0" fillId="0" borderId="74" xfId="49" applyFont="1" applyBorder="1" applyAlignment="1">
      <alignment/>
    </xf>
    <xf numFmtId="49" fontId="0" fillId="0" borderId="22" xfId="64" applyNumberFormat="1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64" xfId="64" applyBorder="1" applyAlignment="1">
      <alignment horizontal="distributed" vertical="distributed"/>
      <protection/>
    </xf>
    <xf numFmtId="49" fontId="9" fillId="0" borderId="76" xfId="64" applyNumberFormat="1" applyFont="1" applyFill="1" applyBorder="1" applyAlignment="1">
      <alignment horizontal="left"/>
      <protection/>
    </xf>
    <xf numFmtId="0" fontId="9" fillId="0" borderId="77" xfId="64" applyFont="1" applyFill="1" applyBorder="1" applyAlignment="1">
      <alignment horizontal="left"/>
      <protection/>
    </xf>
    <xf numFmtId="0" fontId="9" fillId="0" borderId="78" xfId="64" applyFont="1" applyFill="1" applyBorder="1" applyAlignment="1">
      <alignment horizontal="left"/>
      <protection/>
    </xf>
    <xf numFmtId="38" fontId="9" fillId="0" borderId="79" xfId="49" applyFont="1" applyFill="1" applyBorder="1" applyAlignment="1">
      <alignment/>
    </xf>
    <xf numFmtId="38" fontId="9" fillId="0" borderId="80" xfId="49" applyFont="1" applyFill="1" applyBorder="1" applyAlignment="1">
      <alignment/>
    </xf>
    <xf numFmtId="0" fontId="0" fillId="0" borderId="22" xfId="64" applyBorder="1">
      <alignment vertical="center"/>
      <protection/>
    </xf>
    <xf numFmtId="0" fontId="9" fillId="0" borderId="76" xfId="64" applyFont="1" applyFill="1" applyBorder="1" applyAlignment="1">
      <alignment horizontal="left"/>
      <protection/>
    </xf>
    <xf numFmtId="0" fontId="0" fillId="0" borderId="19" xfId="64" applyBorder="1">
      <alignment vertical="center"/>
      <protection/>
    </xf>
    <xf numFmtId="0" fontId="0" fillId="0" borderId="57" xfId="64" applyBorder="1">
      <alignment vertical="center"/>
      <protection/>
    </xf>
    <xf numFmtId="0" fontId="0" fillId="0" borderId="68" xfId="64" applyBorder="1" applyAlignment="1">
      <alignment horizontal="distributed" vertical="distributed"/>
      <protection/>
    </xf>
    <xf numFmtId="38" fontId="0" fillId="0" borderId="28" xfId="49" applyFont="1" applyBorder="1" applyAlignment="1">
      <alignment/>
    </xf>
    <xf numFmtId="38" fontId="0" fillId="0" borderId="21" xfId="49" applyFont="1" applyBorder="1" applyAlignment="1">
      <alignment/>
    </xf>
    <xf numFmtId="38" fontId="0" fillId="0" borderId="81" xfId="49" applyFont="1" applyBorder="1" applyAlignment="1">
      <alignment horizontal="right"/>
    </xf>
    <xf numFmtId="38" fontId="0" fillId="0" borderId="60" xfId="49" applyFont="1" applyBorder="1" applyAlignment="1">
      <alignment horizontal="right"/>
    </xf>
    <xf numFmtId="38" fontId="0" fillId="0" borderId="82" xfId="49" applyFont="1" applyBorder="1" applyAlignment="1">
      <alignment horizontal="right"/>
    </xf>
    <xf numFmtId="38" fontId="9" fillId="0" borderId="83" xfId="49" applyFont="1" applyFill="1" applyBorder="1" applyAlignment="1">
      <alignment horizontal="right"/>
    </xf>
    <xf numFmtId="38" fontId="9" fillId="0" borderId="84" xfId="49" applyFont="1" applyFill="1" applyBorder="1" applyAlignment="1">
      <alignment horizontal="right"/>
    </xf>
    <xf numFmtId="38" fontId="9" fillId="0" borderId="75" xfId="49" applyFont="1" applyFill="1" applyBorder="1" applyAlignment="1">
      <alignment horizontal="right"/>
    </xf>
    <xf numFmtId="38" fontId="0" fillId="0" borderId="38" xfId="49" applyFont="1" applyBorder="1" applyAlignment="1">
      <alignment horizontal="right"/>
    </xf>
    <xf numFmtId="38" fontId="0" fillId="0" borderId="42" xfId="49" applyFont="1" applyBorder="1" applyAlignment="1">
      <alignment horizontal="right"/>
    </xf>
    <xf numFmtId="38" fontId="0" fillId="0" borderId="64" xfId="49" applyFont="1" applyBorder="1" applyAlignment="1">
      <alignment horizontal="right"/>
    </xf>
    <xf numFmtId="38" fontId="9" fillId="0" borderId="76" xfId="49" applyFont="1" applyFill="1" applyBorder="1" applyAlignment="1">
      <alignment horizontal="right"/>
    </xf>
    <xf numFmtId="38" fontId="9" fillId="0" borderId="79" xfId="49" applyFont="1" applyFill="1" applyBorder="1" applyAlignment="1">
      <alignment horizontal="right"/>
    </xf>
    <xf numFmtId="38" fontId="0" fillId="0" borderId="85" xfId="49" applyFont="1" applyBorder="1" applyAlignment="1">
      <alignment horizontal="right"/>
    </xf>
    <xf numFmtId="38" fontId="0" fillId="0" borderId="56" xfId="49" applyFont="1" applyBorder="1" applyAlignment="1">
      <alignment horizontal="right"/>
    </xf>
    <xf numFmtId="38" fontId="0" fillId="0" borderId="68" xfId="49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/>
    </xf>
    <xf numFmtId="38" fontId="0" fillId="0" borderId="26" xfId="49" applyFont="1" applyBorder="1" applyAlignment="1">
      <alignment/>
    </xf>
    <xf numFmtId="38" fontId="0" fillId="0" borderId="10" xfId="49" applyFont="1" applyBorder="1" applyAlignment="1">
      <alignment/>
    </xf>
    <xf numFmtId="180" fontId="0" fillId="0" borderId="26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26" xfId="0" applyNumberFormat="1" applyBorder="1" applyAlignment="1">
      <alignment horizontal="center"/>
    </xf>
    <xf numFmtId="179" fontId="0" fillId="0" borderId="22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38" fontId="0" fillId="0" borderId="38" xfId="49" applyFont="1" applyBorder="1" applyAlignment="1">
      <alignment/>
    </xf>
    <xf numFmtId="38" fontId="0" fillId="0" borderId="24" xfId="49" applyFont="1" applyBorder="1" applyAlignment="1">
      <alignment/>
    </xf>
    <xf numFmtId="0" fontId="0" fillId="0" borderId="27" xfId="0" applyNumberFormat="1" applyBorder="1" applyAlignment="1">
      <alignment horizontal="center"/>
    </xf>
    <xf numFmtId="38" fontId="0" fillId="0" borderId="27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21" xfId="49" applyFont="1" applyBorder="1" applyAlignment="1">
      <alignment/>
    </xf>
    <xf numFmtId="0" fontId="0" fillId="0" borderId="40" xfId="0" applyBorder="1" applyAlignment="1">
      <alignment/>
    </xf>
    <xf numFmtId="0" fontId="10" fillId="0" borderId="0" xfId="0" applyFont="1" applyAlignment="1">
      <alignment/>
    </xf>
    <xf numFmtId="0" fontId="8" fillId="0" borderId="86" xfId="0" applyFont="1" applyBorder="1" applyAlignment="1">
      <alignment horizontal="center"/>
    </xf>
    <xf numFmtId="0" fontId="0" fillId="0" borderId="87" xfId="0" applyBorder="1" applyAlignment="1">
      <alignment/>
    </xf>
    <xf numFmtId="0" fontId="8" fillId="0" borderId="22" xfId="0" applyNumberFormat="1" applyFont="1" applyBorder="1" applyAlignment="1">
      <alignment horizontal="center"/>
    </xf>
    <xf numFmtId="0" fontId="0" fillId="0" borderId="26" xfId="0" applyFill="1" applyBorder="1" applyAlignment="1">
      <alignment/>
    </xf>
    <xf numFmtId="0" fontId="8" fillId="0" borderId="19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87" fontId="9" fillId="0" borderId="0" xfId="49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89" fontId="0" fillId="0" borderId="0" xfId="49" applyNumberFormat="1" applyFont="1" applyFill="1" applyBorder="1" applyAlignment="1">
      <alignment/>
    </xf>
    <xf numFmtId="187" fontId="0" fillId="0" borderId="0" xfId="49" applyNumberFormat="1" applyFont="1" applyFill="1" applyBorder="1" applyAlignment="1">
      <alignment/>
    </xf>
    <xf numFmtId="0" fontId="4" fillId="0" borderId="0" xfId="0" applyFont="1" applyBorder="1" applyAlignment="1">
      <alignment vertical="center" shrinkToFit="1"/>
    </xf>
    <xf numFmtId="0" fontId="0" fillId="0" borderId="23" xfId="0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Continuous"/>
    </xf>
    <xf numFmtId="38" fontId="0" fillId="0" borderId="11" xfId="49" applyFont="1" applyBorder="1" applyAlignment="1">
      <alignment/>
    </xf>
    <xf numFmtId="176" fontId="0" fillId="0" borderId="11" xfId="0" applyNumberFormat="1" applyBorder="1" applyAlignment="1">
      <alignment/>
    </xf>
    <xf numFmtId="177" fontId="0" fillId="0" borderId="11" xfId="49" applyNumberFormat="1" applyFon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57" xfId="0" applyBorder="1" applyAlignment="1">
      <alignment horizontal="centerContinuous"/>
    </xf>
    <xf numFmtId="38" fontId="0" fillId="0" borderId="66" xfId="49" applyFont="1" applyBorder="1" applyAlignment="1">
      <alignment/>
    </xf>
    <xf numFmtId="177" fontId="0" fillId="0" borderId="64" xfId="49" applyNumberFormat="1" applyFont="1" applyBorder="1" applyAlignment="1">
      <alignment/>
    </xf>
    <xf numFmtId="177" fontId="0" fillId="0" borderId="68" xfId="49" applyNumberFormat="1" applyFont="1" applyBorder="1" applyAlignment="1">
      <alignment/>
    </xf>
    <xf numFmtId="176" fontId="0" fillId="0" borderId="66" xfId="0" applyNumberFormat="1" applyBorder="1" applyAlignment="1">
      <alignment/>
    </xf>
    <xf numFmtId="0" fontId="0" fillId="0" borderId="6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51" xfId="0" applyFont="1" applyFill="1" applyBorder="1" applyAlignment="1">
      <alignment horizontal="left"/>
    </xf>
    <xf numFmtId="0" fontId="0" fillId="0" borderId="51" xfId="0" applyBorder="1" applyAlignment="1">
      <alignment horizontal="center"/>
    </xf>
    <xf numFmtId="0" fontId="4" fillId="0" borderId="0" xfId="0" applyFont="1" applyAlignment="1">
      <alignment horizontal="distributed" indent="1"/>
    </xf>
    <xf numFmtId="0" fontId="7" fillId="0" borderId="0" xfId="0" applyFont="1" applyAlignment="1">
      <alignment/>
    </xf>
    <xf numFmtId="49" fontId="0" fillId="0" borderId="26" xfId="0" applyNumberFormat="1" applyFill="1" applyBorder="1" applyAlignment="1">
      <alignment horizontal="center"/>
    </xf>
    <xf numFmtId="0" fontId="0" fillId="0" borderId="0" xfId="0" applyBorder="1" applyAlignment="1">
      <alignment horizontal="distributed" vertical="distributed"/>
    </xf>
    <xf numFmtId="0" fontId="9" fillId="0" borderId="88" xfId="0" applyFont="1" applyFill="1" applyBorder="1" applyAlignment="1">
      <alignment horizontal="left"/>
    </xf>
    <xf numFmtId="49" fontId="13" fillId="0" borderId="11" xfId="66" applyNumberFormat="1" applyFont="1" applyFill="1" applyBorder="1" applyAlignment="1">
      <alignment vertical="top"/>
      <protection/>
    </xf>
    <xf numFmtId="203" fontId="13" fillId="0" borderId="11" xfId="66" applyNumberFormat="1" applyFont="1" applyFill="1" applyBorder="1" applyAlignment="1" quotePrefix="1">
      <alignment horizontal="right" vertical="top"/>
      <protection/>
    </xf>
    <xf numFmtId="201" fontId="13" fillId="0" borderId="11" xfId="66" applyNumberFormat="1" applyFont="1" applyFill="1" applyBorder="1" applyAlignment="1" quotePrefix="1">
      <alignment horizontal="right" vertical="top"/>
      <protection/>
    </xf>
    <xf numFmtId="201" fontId="13" fillId="0" borderId="11" xfId="66" applyNumberFormat="1" applyFont="1" applyFill="1" applyBorder="1" applyAlignment="1">
      <alignment horizontal="right" vertical="top"/>
      <protection/>
    </xf>
    <xf numFmtId="38" fontId="0" fillId="0" borderId="56" xfId="49" applyFont="1" applyBorder="1" applyAlignment="1">
      <alignment horizontal="center"/>
    </xf>
    <xf numFmtId="38" fontId="0" fillId="0" borderId="20" xfId="49" applyFon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178" fontId="0" fillId="0" borderId="12" xfId="52" applyBorder="1" applyAlignment="1">
      <alignment/>
    </xf>
    <xf numFmtId="178" fontId="0" fillId="0" borderId="61" xfId="67" applyBorder="1" applyAlignment="1">
      <alignment horizontal="center"/>
      <protection/>
    </xf>
    <xf numFmtId="178" fontId="0" fillId="0" borderId="45" xfId="52" applyBorder="1" applyAlignment="1">
      <alignment/>
    </xf>
    <xf numFmtId="178" fontId="0" fillId="0" borderId="89" xfId="52" applyBorder="1" applyAlignment="1">
      <alignment/>
    </xf>
    <xf numFmtId="178" fontId="0" fillId="0" borderId="64" xfId="52" applyBorder="1" applyAlignment="1">
      <alignment/>
    </xf>
    <xf numFmtId="178" fontId="0" fillId="0" borderId="68" xfId="52" applyBorder="1" applyAlignment="1">
      <alignment/>
    </xf>
    <xf numFmtId="178" fontId="0" fillId="0" borderId="42" xfId="52" applyFont="1" applyBorder="1" applyAlignment="1">
      <alignment/>
    </xf>
    <xf numFmtId="178" fontId="0" fillId="0" borderId="42" xfId="52" applyFont="1" applyBorder="1" applyAlignment="1">
      <alignment/>
    </xf>
    <xf numFmtId="38" fontId="0" fillId="0" borderId="85" xfId="49" applyFont="1" applyBorder="1" applyAlignment="1">
      <alignment/>
    </xf>
    <xf numFmtId="49" fontId="0" fillId="0" borderId="12" xfId="0" applyNumberFormat="1" applyBorder="1" applyAlignment="1">
      <alignment horizontal="center"/>
    </xf>
    <xf numFmtId="38" fontId="0" fillId="0" borderId="12" xfId="49" applyFont="1" applyBorder="1" applyAlignment="1">
      <alignment/>
    </xf>
    <xf numFmtId="176" fontId="0" fillId="0" borderId="12" xfId="0" applyNumberFormat="1" applyBorder="1" applyAlignment="1">
      <alignment/>
    </xf>
    <xf numFmtId="177" fontId="0" fillId="0" borderId="12" xfId="49" applyNumberFormat="1" applyFont="1" applyBorder="1" applyAlignment="1">
      <alignment/>
    </xf>
    <xf numFmtId="38" fontId="0" fillId="0" borderId="42" xfId="49" applyFont="1" applyBorder="1" applyAlignment="1">
      <alignment horizontal="center"/>
    </xf>
    <xf numFmtId="38" fontId="0" fillId="0" borderId="85" xfId="49" applyFont="1" applyBorder="1" applyAlignment="1">
      <alignment horizontal="center"/>
    </xf>
    <xf numFmtId="38" fontId="0" fillId="0" borderId="23" xfId="49" applyFont="1" applyBorder="1" applyAlignment="1">
      <alignment horizontal="center"/>
    </xf>
    <xf numFmtId="38" fontId="0" fillId="0" borderId="24" xfId="49" applyFont="1" applyFill="1" applyBorder="1" applyAlignment="1">
      <alignment vertical="center"/>
    </xf>
    <xf numFmtId="187" fontId="9" fillId="0" borderId="90" xfId="49" applyNumberFormat="1" applyFont="1" applyFill="1" applyBorder="1" applyAlignment="1">
      <alignment horizontal="left"/>
    </xf>
    <xf numFmtId="187" fontId="0" fillId="0" borderId="24" xfId="49" applyNumberFormat="1" applyFont="1" applyBorder="1" applyAlignment="1">
      <alignment/>
    </xf>
    <xf numFmtId="187" fontId="0" fillId="0" borderId="21" xfId="49" applyNumberFormat="1" applyFont="1" applyBorder="1" applyAlignment="1">
      <alignment/>
    </xf>
    <xf numFmtId="187" fontId="9" fillId="0" borderId="91" xfId="49" applyNumberFormat="1" applyFont="1" applyFill="1" applyBorder="1" applyAlignment="1">
      <alignment horizontal="left"/>
    </xf>
    <xf numFmtId="187" fontId="0" fillId="0" borderId="24" xfId="49" applyNumberFormat="1" applyFont="1" applyFill="1" applyBorder="1" applyAlignment="1">
      <alignment/>
    </xf>
    <xf numFmtId="187" fontId="0" fillId="0" borderId="24" xfId="49" applyNumberFormat="1" applyFont="1" applyBorder="1" applyAlignment="1">
      <alignment horizontal="right"/>
    </xf>
    <xf numFmtId="187" fontId="9" fillId="0" borderId="92" xfId="49" applyNumberFormat="1" applyFont="1" applyFill="1" applyBorder="1" applyAlignment="1">
      <alignment horizontal="left"/>
    </xf>
    <xf numFmtId="187" fontId="9" fillId="0" borderId="93" xfId="49" applyNumberFormat="1" applyFont="1" applyFill="1" applyBorder="1" applyAlignment="1">
      <alignment horizontal="left"/>
    </xf>
    <xf numFmtId="189" fontId="9" fillId="0" borderId="91" xfId="49" applyNumberFormat="1" applyFont="1" applyFill="1" applyBorder="1" applyAlignment="1">
      <alignment horizontal="left"/>
    </xf>
    <xf numFmtId="189" fontId="0" fillId="0" borderId="24" xfId="49" applyNumberFormat="1" applyFont="1" applyBorder="1" applyAlignment="1">
      <alignment/>
    </xf>
    <xf numFmtId="189" fontId="9" fillId="0" borderId="90" xfId="49" applyNumberFormat="1" applyFont="1" applyFill="1" applyBorder="1" applyAlignment="1">
      <alignment horizontal="left"/>
    </xf>
    <xf numFmtId="189" fontId="0" fillId="0" borderId="53" xfId="49" applyNumberFormat="1" applyFont="1" applyBorder="1" applyAlignment="1">
      <alignment/>
    </xf>
    <xf numFmtId="187" fontId="9" fillId="0" borderId="53" xfId="49" applyNumberFormat="1" applyFont="1" applyFill="1" applyBorder="1" applyAlignment="1">
      <alignment horizontal="left"/>
    </xf>
    <xf numFmtId="41" fontId="8" fillId="0" borderId="57" xfId="49" applyNumberFormat="1" applyFont="1" applyFill="1" applyBorder="1" applyAlignment="1">
      <alignment/>
    </xf>
    <xf numFmtId="178" fontId="8" fillId="0" borderId="57" xfId="49" applyNumberFormat="1" applyFont="1" applyFill="1" applyBorder="1" applyAlignment="1">
      <alignment horizontal="right"/>
    </xf>
    <xf numFmtId="41" fontId="8" fillId="0" borderId="20" xfId="49" applyNumberFormat="1" applyFont="1" applyFill="1" applyBorder="1" applyAlignment="1">
      <alignment/>
    </xf>
    <xf numFmtId="41" fontId="8" fillId="0" borderId="56" xfId="49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4" xfId="64" applyFont="1" applyBorder="1" applyAlignment="1">
      <alignment vertical="distributed" wrapText="1"/>
      <protection/>
    </xf>
    <xf numFmtId="0" fontId="0" fillId="0" borderId="62" xfId="64" applyFont="1" applyBorder="1" applyAlignment="1">
      <alignment horizontal="center" vertical="distributed"/>
      <protection/>
    </xf>
    <xf numFmtId="38" fontId="0" fillId="0" borderId="0" xfId="49" applyFont="1" applyFill="1" applyBorder="1" applyAlignment="1">
      <alignment/>
    </xf>
    <xf numFmtId="179" fontId="0" fillId="0" borderId="19" xfId="0" applyNumberFormat="1" applyBorder="1" applyAlignment="1">
      <alignment/>
    </xf>
    <xf numFmtId="49" fontId="8" fillId="0" borderId="27" xfId="0" applyNumberFormat="1" applyFont="1" applyFill="1" applyBorder="1" applyAlignment="1">
      <alignment horizontal="center"/>
    </xf>
    <xf numFmtId="0" fontId="4" fillId="0" borderId="40" xfId="0" applyFont="1" applyBorder="1" applyAlignment="1">
      <alignment vertical="top" shrinkToFit="1"/>
    </xf>
    <xf numFmtId="0" fontId="9" fillId="0" borderId="94" xfId="0" applyFont="1" applyFill="1" applyBorder="1" applyAlignment="1">
      <alignment horizontal="left"/>
    </xf>
    <xf numFmtId="178" fontId="0" fillId="0" borderId="29" xfId="67" applyBorder="1" applyAlignment="1">
      <alignment horizontal="center"/>
      <protection/>
    </xf>
    <xf numFmtId="180" fontId="0" fillId="0" borderId="27" xfId="0" applyNumberFormat="1" applyBorder="1" applyAlignment="1">
      <alignment/>
    </xf>
    <xf numFmtId="178" fontId="0" fillId="0" borderId="21" xfId="0" applyNumberForma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0" fontId="0" fillId="0" borderId="0" xfId="65">
      <alignment vertical="center"/>
      <protection/>
    </xf>
    <xf numFmtId="0" fontId="8" fillId="0" borderId="95" xfId="65" applyFont="1" applyBorder="1" applyAlignment="1">
      <alignment horizontal="center"/>
      <protection/>
    </xf>
    <xf numFmtId="0" fontId="8" fillId="0" borderId="26" xfId="65" applyFont="1" applyBorder="1" applyAlignment="1">
      <alignment horizontal="center"/>
      <protection/>
    </xf>
    <xf numFmtId="0" fontId="8" fillId="0" borderId="96" xfId="65" applyFont="1" applyBorder="1" applyAlignment="1">
      <alignment horizontal="center"/>
      <protection/>
    </xf>
    <xf numFmtId="0" fontId="8" fillId="0" borderId="97" xfId="65" applyFont="1" applyBorder="1" applyAlignment="1">
      <alignment horizontal="center"/>
      <protection/>
    </xf>
    <xf numFmtId="0" fontId="8" fillId="0" borderId="26" xfId="65" applyFont="1" applyBorder="1">
      <alignment vertical="center"/>
      <protection/>
    </xf>
    <xf numFmtId="38" fontId="8" fillId="0" borderId="0" xfId="51" applyFont="1" applyBorder="1" applyAlignment="1">
      <alignment horizontal="center"/>
    </xf>
    <xf numFmtId="0" fontId="8" fillId="0" borderId="26" xfId="65" applyFont="1" applyBorder="1" applyAlignment="1">
      <alignment horizontal="distributed" vertical="distributed"/>
      <protection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8" fillId="0" borderId="0" xfId="65" applyFont="1" applyBorder="1" applyAlignment="1">
      <alignment horizontal="center"/>
      <protection/>
    </xf>
    <xf numFmtId="0" fontId="8" fillId="0" borderId="98" xfId="65" applyFont="1" applyBorder="1" applyAlignment="1">
      <alignment horizontal="center"/>
      <protection/>
    </xf>
    <xf numFmtId="38" fontId="0" fillId="0" borderId="0" xfId="65" applyNumberFormat="1">
      <alignment vertical="center"/>
      <protection/>
    </xf>
    <xf numFmtId="0" fontId="7" fillId="0" borderId="0" xfId="65" applyFont="1">
      <alignment vertical="center"/>
      <protection/>
    </xf>
    <xf numFmtId="0" fontId="0" fillId="0" borderId="0" xfId="63">
      <alignment/>
      <protection/>
    </xf>
    <xf numFmtId="38" fontId="0" fillId="0" borderId="0" xfId="63" applyNumberFormat="1">
      <alignment/>
      <protection/>
    </xf>
    <xf numFmtId="0" fontId="2" fillId="0" borderId="0" xfId="63" applyFont="1">
      <alignment/>
      <protection/>
    </xf>
    <xf numFmtId="180" fontId="8" fillId="0" borderId="0" xfId="63" applyNumberFormat="1" applyFont="1" applyBorder="1">
      <alignment/>
      <protection/>
    </xf>
    <xf numFmtId="49" fontId="8" fillId="0" borderId="0" xfId="63" applyNumberFormat="1" applyFont="1" applyBorder="1">
      <alignment/>
      <protection/>
    </xf>
    <xf numFmtId="180" fontId="8" fillId="0" borderId="68" xfId="63" applyNumberFormat="1" applyFont="1" applyBorder="1" applyAlignment="1">
      <alignment horizontal="center"/>
      <protection/>
    </xf>
    <xf numFmtId="180" fontId="8" fillId="0" borderId="28" xfId="63" applyNumberFormat="1" applyFont="1" applyBorder="1" applyAlignment="1">
      <alignment horizontal="center"/>
      <protection/>
    </xf>
    <xf numFmtId="180" fontId="8" fillId="0" borderId="57" xfId="63" applyNumberFormat="1" applyFont="1" applyBorder="1" applyAlignment="1">
      <alignment horizontal="center"/>
      <protection/>
    </xf>
    <xf numFmtId="38" fontId="8" fillId="0" borderId="21" xfId="51" applyFont="1" applyBorder="1" applyAlignment="1">
      <alignment horizontal="center"/>
    </xf>
    <xf numFmtId="38" fontId="8" fillId="0" borderId="57" xfId="51" applyFont="1" applyBorder="1" applyAlignment="1">
      <alignment horizontal="center"/>
    </xf>
    <xf numFmtId="38" fontId="8" fillId="0" borderId="28" xfId="51" applyFont="1" applyBorder="1" applyAlignment="1">
      <alignment horizontal="center"/>
    </xf>
    <xf numFmtId="38" fontId="8" fillId="0" borderId="85" xfId="51" applyFont="1" applyBorder="1" applyAlignment="1">
      <alignment horizontal="center"/>
    </xf>
    <xf numFmtId="49" fontId="8" fillId="0" borderId="27" xfId="63" applyNumberFormat="1" applyFont="1" applyBorder="1" applyAlignment="1">
      <alignment horizontal="distributed" vertical="distributed"/>
      <protection/>
    </xf>
    <xf numFmtId="180" fontId="8" fillId="0" borderId="64" xfId="63" applyNumberFormat="1" applyFont="1" applyBorder="1" applyAlignment="1">
      <alignment horizontal="center"/>
      <protection/>
    </xf>
    <xf numFmtId="180" fontId="8" fillId="0" borderId="10" xfId="63" applyNumberFormat="1" applyFont="1" applyBorder="1" applyAlignment="1">
      <alignment horizontal="center"/>
      <protection/>
    </xf>
    <xf numFmtId="180" fontId="8" fillId="0" borderId="0" xfId="63" applyNumberFormat="1" applyFont="1" applyBorder="1" applyAlignment="1">
      <alignment horizontal="center"/>
      <protection/>
    </xf>
    <xf numFmtId="38" fontId="8" fillId="0" borderId="24" xfId="51" applyFont="1" applyBorder="1" applyAlignment="1">
      <alignment horizontal="center"/>
    </xf>
    <xf numFmtId="38" fontId="8" fillId="0" borderId="10" xfId="51" applyFont="1" applyBorder="1" applyAlignment="1">
      <alignment horizontal="center"/>
    </xf>
    <xf numFmtId="49" fontId="8" fillId="0" borderId="26" xfId="63" applyNumberFormat="1" applyFont="1" applyBorder="1" applyAlignment="1">
      <alignment horizontal="distributed" vertical="distributed"/>
      <protection/>
    </xf>
    <xf numFmtId="180" fontId="0" fillId="0" borderId="0" xfId="63" applyNumberFormat="1">
      <alignment/>
      <protection/>
    </xf>
    <xf numFmtId="49" fontId="8" fillId="0" borderId="26" xfId="63" applyNumberFormat="1" applyFont="1" applyBorder="1" applyAlignment="1">
      <alignment horizontal="center"/>
      <protection/>
    </xf>
    <xf numFmtId="38" fontId="8" fillId="0" borderId="22" xfId="51" applyFont="1" applyBorder="1" applyAlignment="1">
      <alignment horizontal="center"/>
    </xf>
    <xf numFmtId="49" fontId="8" fillId="0" borderId="22" xfId="63" applyNumberFormat="1" applyFont="1" applyBorder="1" applyAlignment="1">
      <alignment horizontal="center"/>
      <protection/>
    </xf>
    <xf numFmtId="49" fontId="8" fillId="0" borderId="22" xfId="63" applyNumberFormat="1" applyFont="1" applyBorder="1">
      <alignment/>
      <protection/>
    </xf>
    <xf numFmtId="0" fontId="8" fillId="0" borderId="22" xfId="63" applyFont="1" applyBorder="1">
      <alignment/>
      <protection/>
    </xf>
    <xf numFmtId="0" fontId="8" fillId="0" borderId="31" xfId="63" applyFont="1" applyBorder="1" applyAlignment="1">
      <alignment horizontal="center"/>
      <protection/>
    </xf>
    <xf numFmtId="0" fontId="8" fillId="0" borderId="65" xfId="63" applyFont="1" applyBorder="1" applyAlignment="1">
      <alignment horizontal="center"/>
      <protection/>
    </xf>
    <xf numFmtId="0" fontId="8" fillId="0" borderId="62" xfId="63" applyFont="1" applyBorder="1">
      <alignment/>
      <protection/>
    </xf>
    <xf numFmtId="0" fontId="8" fillId="0" borderId="0" xfId="63" applyFont="1" applyBorder="1" applyAlignment="1">
      <alignment horizontal="center"/>
      <protection/>
    </xf>
    <xf numFmtId="0" fontId="4" fillId="0" borderId="12" xfId="63" applyFont="1" applyBorder="1" applyAlignment="1">
      <alignment horizontal="center"/>
      <protection/>
    </xf>
    <xf numFmtId="0" fontId="8" fillId="0" borderId="12" xfId="63" applyFont="1" applyBorder="1" applyAlignment="1">
      <alignment horizontal="center"/>
      <protection/>
    </xf>
    <xf numFmtId="0" fontId="8" fillId="0" borderId="14" xfId="63" applyFont="1" applyBorder="1">
      <alignment/>
      <protection/>
    </xf>
    <xf numFmtId="0" fontId="7" fillId="0" borderId="0" xfId="63" applyFont="1">
      <alignment/>
      <protection/>
    </xf>
    <xf numFmtId="0" fontId="0" fillId="0" borderId="13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189" fontId="0" fillId="0" borderId="38" xfId="49" applyNumberFormat="1" applyFont="1" applyBorder="1" applyAlignment="1">
      <alignment/>
    </xf>
    <xf numFmtId="189" fontId="0" fillId="0" borderId="49" xfId="49" applyNumberFormat="1" applyFont="1" applyBorder="1" applyAlignment="1">
      <alignment/>
    </xf>
    <xf numFmtId="189" fontId="0" fillId="0" borderId="61" xfId="49" applyNumberFormat="1" applyFont="1" applyBorder="1" applyAlignment="1">
      <alignment/>
    </xf>
    <xf numFmtId="189" fontId="0" fillId="0" borderId="13" xfId="49" applyNumberFormat="1" applyFont="1" applyBorder="1" applyAlignment="1">
      <alignment/>
    </xf>
    <xf numFmtId="189" fontId="0" fillId="0" borderId="10" xfId="49" applyNumberFormat="1" applyFont="1" applyBorder="1" applyAlignment="1">
      <alignment/>
    </xf>
    <xf numFmtId="189" fontId="0" fillId="0" borderId="10" xfId="0" applyNumberFormat="1" applyBorder="1" applyAlignment="1">
      <alignment/>
    </xf>
    <xf numFmtId="189" fontId="9" fillId="0" borderId="99" xfId="49" applyNumberFormat="1" applyFont="1" applyFill="1" applyBorder="1" applyAlignment="1">
      <alignment horizontal="left"/>
    </xf>
    <xf numFmtId="189" fontId="9" fillId="0" borderId="11" xfId="49" applyNumberFormat="1" applyFont="1" applyFill="1" applyBorder="1" applyAlignment="1">
      <alignment horizontal="left"/>
    </xf>
    <xf numFmtId="202" fontId="13" fillId="0" borderId="12" xfId="66" applyNumberFormat="1" applyFont="1" applyFill="1" applyBorder="1" applyAlignment="1" quotePrefix="1">
      <alignment horizontal="right" vertical="top"/>
      <protection/>
    </xf>
    <xf numFmtId="202" fontId="13" fillId="0" borderId="10" xfId="66" applyNumberFormat="1" applyFont="1" applyFill="1" applyBorder="1" applyAlignment="1" quotePrefix="1">
      <alignment horizontal="right" vertical="top"/>
      <protection/>
    </xf>
    <xf numFmtId="202" fontId="13" fillId="0" borderId="13" xfId="66" applyNumberFormat="1" applyFont="1" applyFill="1" applyBorder="1" applyAlignment="1" quotePrefix="1">
      <alignment horizontal="right" vertical="top"/>
      <protection/>
    </xf>
    <xf numFmtId="202" fontId="13" fillId="0" borderId="24" xfId="66" applyNumberFormat="1" applyFont="1" applyFill="1" applyBorder="1" applyAlignment="1" quotePrefix="1">
      <alignment horizontal="right" vertical="top"/>
      <protection/>
    </xf>
    <xf numFmtId="189" fontId="0" fillId="0" borderId="85" xfId="49" applyNumberFormat="1" applyFont="1" applyBorder="1" applyAlignment="1">
      <alignment/>
    </xf>
    <xf numFmtId="189" fontId="0" fillId="0" borderId="28" xfId="49" applyNumberFormat="1" applyFont="1" applyBorder="1" applyAlignment="1">
      <alignment/>
    </xf>
    <xf numFmtId="202" fontId="13" fillId="0" borderId="28" xfId="66" applyNumberFormat="1" applyFont="1" applyFill="1" applyBorder="1" applyAlignment="1" quotePrefix="1">
      <alignment horizontal="right" vertical="top"/>
      <protection/>
    </xf>
    <xf numFmtId="202" fontId="13" fillId="0" borderId="21" xfId="66" applyNumberFormat="1" applyFont="1" applyFill="1" applyBorder="1" applyAlignment="1" quotePrefix="1">
      <alignment horizontal="right" vertical="top"/>
      <protection/>
    </xf>
    <xf numFmtId="189" fontId="9" fillId="0" borderId="100" xfId="49" applyNumberFormat="1" applyFont="1" applyFill="1" applyBorder="1" applyAlignment="1">
      <alignment horizontal="left"/>
    </xf>
    <xf numFmtId="189" fontId="0" fillId="0" borderId="12" xfId="49" applyNumberFormat="1" applyFont="1" applyBorder="1" applyAlignment="1">
      <alignment/>
    </xf>
    <xf numFmtId="189" fontId="0" fillId="0" borderId="54" xfId="49" applyNumberFormat="1" applyFont="1" applyBorder="1" applyAlignment="1">
      <alignment/>
    </xf>
    <xf numFmtId="187" fontId="9" fillId="0" borderId="54" xfId="49" applyNumberFormat="1" applyFont="1" applyFill="1" applyBorder="1" applyAlignment="1">
      <alignment horizontal="left"/>
    </xf>
    <xf numFmtId="187" fontId="9" fillId="0" borderId="13" xfId="49" applyNumberFormat="1" applyFont="1" applyFill="1" applyBorder="1" applyAlignment="1">
      <alignment horizontal="left"/>
    </xf>
    <xf numFmtId="187" fontId="0" fillId="0" borderId="38" xfId="49" applyNumberFormat="1" applyFont="1" applyBorder="1" applyAlignment="1">
      <alignment/>
    </xf>
    <xf numFmtId="187" fontId="0" fillId="0" borderId="10" xfId="49" applyNumberFormat="1" applyFont="1" applyBorder="1" applyAlignment="1">
      <alignment/>
    </xf>
    <xf numFmtId="187" fontId="0" fillId="0" borderId="13" xfId="49" applyNumberFormat="1" applyFont="1" applyBorder="1" applyAlignment="1">
      <alignment/>
    </xf>
    <xf numFmtId="187" fontId="9" fillId="0" borderId="99" xfId="49" applyNumberFormat="1" applyFont="1" applyFill="1" applyBorder="1" applyAlignment="1">
      <alignment horizontal="left"/>
    </xf>
    <xf numFmtId="187" fontId="9" fillId="0" borderId="11" xfId="49" applyNumberFormat="1" applyFont="1" applyFill="1" applyBorder="1" applyAlignment="1">
      <alignment horizontal="left"/>
    </xf>
    <xf numFmtId="187" fontId="0" fillId="0" borderId="85" xfId="49" applyNumberFormat="1" applyFont="1" applyBorder="1" applyAlignment="1">
      <alignment/>
    </xf>
    <xf numFmtId="187" fontId="0" fillId="0" borderId="28" xfId="49" applyNumberFormat="1" applyFont="1" applyBorder="1" applyAlignment="1">
      <alignment/>
    </xf>
    <xf numFmtId="187" fontId="9" fillId="0" borderId="100" xfId="49" applyNumberFormat="1" applyFont="1" applyFill="1" applyBorder="1" applyAlignment="1">
      <alignment horizontal="left"/>
    </xf>
    <xf numFmtId="187" fontId="0" fillId="0" borderId="38" xfId="49" applyNumberFormat="1" applyFont="1" applyFill="1" applyBorder="1" applyAlignment="1">
      <alignment/>
    </xf>
    <xf numFmtId="187" fontId="0" fillId="0" borderId="10" xfId="49" applyNumberFormat="1" applyFont="1" applyFill="1" applyBorder="1" applyAlignment="1">
      <alignment/>
    </xf>
    <xf numFmtId="187" fontId="0" fillId="0" borderId="38" xfId="49" applyNumberFormat="1" applyFont="1" applyFill="1" applyBorder="1" applyAlignment="1">
      <alignment horizontal="right"/>
    </xf>
    <xf numFmtId="187" fontId="0" fillId="0" borderId="10" xfId="49" applyNumberFormat="1" applyFont="1" applyFill="1" applyBorder="1" applyAlignment="1">
      <alignment horizontal="right"/>
    </xf>
    <xf numFmtId="187" fontId="0" fillId="0" borderId="10" xfId="49" applyNumberFormat="1" applyFont="1" applyBorder="1" applyAlignment="1">
      <alignment horizontal="right"/>
    </xf>
    <xf numFmtId="187" fontId="0" fillId="0" borderId="38" xfId="49" applyNumberFormat="1" applyFont="1" applyBorder="1" applyAlignment="1">
      <alignment horizontal="right"/>
    </xf>
    <xf numFmtId="187" fontId="9" fillId="0" borderId="101" xfId="49" applyNumberFormat="1" applyFont="1" applyFill="1" applyBorder="1" applyAlignment="1">
      <alignment horizontal="left"/>
    </xf>
    <xf numFmtId="187" fontId="9" fillId="0" borderId="12" xfId="49" applyNumberFormat="1" applyFont="1" applyFill="1" applyBorder="1" applyAlignment="1">
      <alignment horizontal="left"/>
    </xf>
    <xf numFmtId="187" fontId="9" fillId="0" borderId="102" xfId="49" applyNumberFormat="1" applyFont="1" applyFill="1" applyBorder="1" applyAlignment="1">
      <alignment horizontal="left"/>
    </xf>
    <xf numFmtId="187" fontId="9" fillId="0" borderId="103" xfId="49" applyNumberFormat="1" applyFont="1" applyFill="1" applyBorder="1" applyAlignment="1">
      <alignment horizontal="left"/>
    </xf>
    <xf numFmtId="178" fontId="0" fillId="0" borderId="19" xfId="49" applyNumberFormat="1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61" xfId="0" applyBorder="1" applyAlignment="1">
      <alignment horizontal="right"/>
    </xf>
    <xf numFmtId="179" fontId="0" fillId="0" borderId="24" xfId="0" applyNumberFormat="1" applyBorder="1" applyAlignment="1">
      <alignment/>
    </xf>
    <xf numFmtId="179" fontId="0" fillId="0" borderId="21" xfId="0" applyNumberFormat="1" applyBorder="1" applyAlignment="1">
      <alignment/>
    </xf>
    <xf numFmtId="0" fontId="8" fillId="0" borderId="104" xfId="65" applyFont="1" applyBorder="1" applyAlignment="1">
      <alignment horizontal="center"/>
      <protection/>
    </xf>
    <xf numFmtId="0" fontId="0" fillId="0" borderId="0" xfId="64" applyFont="1">
      <alignment vertical="center"/>
      <protection/>
    </xf>
    <xf numFmtId="0" fontId="4" fillId="0" borderId="40" xfId="0" applyFont="1" applyBorder="1" applyAlignment="1">
      <alignment horizontal="right" vertical="top"/>
    </xf>
    <xf numFmtId="1" fontId="0" fillId="0" borderId="0" xfId="0" applyNumberFormat="1" applyBorder="1" applyAlignment="1">
      <alignment/>
    </xf>
    <xf numFmtId="201" fontId="0" fillId="0" borderId="0" xfId="0" applyNumberFormat="1" applyFill="1" applyAlignment="1">
      <alignment/>
    </xf>
    <xf numFmtId="203" fontId="0" fillId="0" borderId="0" xfId="0" applyNumberFormat="1" applyFill="1" applyAlignment="1">
      <alignment/>
    </xf>
    <xf numFmtId="0" fontId="8" fillId="0" borderId="29" xfId="65" applyFont="1" applyBorder="1" applyAlignment="1">
      <alignment horizontal="center"/>
      <protection/>
    </xf>
    <xf numFmtId="38" fontId="8" fillId="0" borderId="49" xfId="51" applyFont="1" applyBorder="1" applyAlignment="1">
      <alignment horizontal="center"/>
    </xf>
    <xf numFmtId="0" fontId="8" fillId="0" borderId="105" xfId="65" applyFont="1" applyBorder="1" applyAlignment="1">
      <alignment horizontal="center"/>
      <protection/>
    </xf>
    <xf numFmtId="38" fontId="8" fillId="0" borderId="23" xfId="51" applyFont="1" applyBorder="1" applyAlignment="1">
      <alignment horizontal="center"/>
    </xf>
    <xf numFmtId="0" fontId="0" fillId="0" borderId="0" xfId="0" applyAlignment="1">
      <alignment horizontal="right"/>
    </xf>
    <xf numFmtId="178" fontId="0" fillId="0" borderId="27" xfId="67" applyFont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64" applyFont="1" applyAlignment="1">
      <alignment horizontal="right" vertical="center"/>
      <protection/>
    </xf>
    <xf numFmtId="0" fontId="0" fillId="0" borderId="106" xfId="64" applyBorder="1" applyAlignment="1">
      <alignment horizontal="center"/>
      <protection/>
    </xf>
    <xf numFmtId="0" fontId="0" fillId="0" borderId="29" xfId="64" applyBorder="1" applyAlignment="1">
      <alignment horizontal="center"/>
      <protection/>
    </xf>
    <xf numFmtId="0" fontId="0" fillId="0" borderId="104" xfId="64" applyBorder="1" applyAlignment="1">
      <alignment horizontal="center"/>
      <protection/>
    </xf>
    <xf numFmtId="0" fontId="0" fillId="0" borderId="107" xfId="64" applyBorder="1">
      <alignment vertical="center"/>
      <protection/>
    </xf>
    <xf numFmtId="0" fontId="0" fillId="0" borderId="108" xfId="64" applyBorder="1" applyAlignment="1">
      <alignment horizontal="distributed" vertical="distributed"/>
      <protection/>
    </xf>
    <xf numFmtId="38" fontId="0" fillId="0" borderId="109" xfId="49" applyFont="1" applyBorder="1" applyAlignment="1">
      <alignment horizontal="right"/>
    </xf>
    <xf numFmtId="38" fontId="0" fillId="0" borderId="110" xfId="49" applyFont="1" applyBorder="1" applyAlignment="1">
      <alignment horizontal="right"/>
    </xf>
    <xf numFmtId="38" fontId="0" fillId="0" borderId="108" xfId="49" applyFont="1" applyBorder="1" applyAlignment="1">
      <alignment horizontal="right"/>
    </xf>
    <xf numFmtId="0" fontId="0" fillId="0" borderId="111" xfId="64" applyBorder="1">
      <alignment vertical="center"/>
      <protection/>
    </xf>
    <xf numFmtId="179" fontId="0" fillId="0" borderId="22" xfId="0" applyNumberFormat="1" applyBorder="1" applyAlignment="1">
      <alignment horizontal="right"/>
    </xf>
    <xf numFmtId="179" fontId="0" fillId="0" borderId="24" xfId="0" applyNumberFormat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65" applyFont="1" applyAlignment="1">
      <alignment horizontal="right" vertical="center"/>
      <protection/>
    </xf>
    <xf numFmtId="178" fontId="0" fillId="0" borderId="0" xfId="52" applyFont="1" applyAlignment="1">
      <alignment horizontal="right"/>
    </xf>
    <xf numFmtId="0" fontId="8" fillId="0" borderId="0" xfId="63" applyFont="1" applyAlignment="1">
      <alignment horizontal="right"/>
      <protection/>
    </xf>
    <xf numFmtId="49" fontId="8" fillId="0" borderId="26" xfId="0" applyNumberFormat="1" applyFont="1" applyFill="1" applyBorder="1" applyAlignment="1">
      <alignment/>
    </xf>
    <xf numFmtId="0" fontId="0" fillId="0" borderId="0" xfId="64" applyBorder="1" applyAlignment="1">
      <alignment/>
      <protection/>
    </xf>
    <xf numFmtId="0" fontId="9" fillId="0" borderId="75" xfId="64" applyFont="1" applyBorder="1" applyAlignment="1">
      <alignment/>
      <protection/>
    </xf>
    <xf numFmtId="0" fontId="0" fillId="0" borderId="107" xfId="64" applyBorder="1" applyAlignment="1">
      <alignment/>
      <protection/>
    </xf>
    <xf numFmtId="0" fontId="0" fillId="0" borderId="21" xfId="64" applyBorder="1" applyAlignment="1">
      <alignment/>
      <protection/>
    </xf>
    <xf numFmtId="38" fontId="4" fillId="0" borderId="112" xfId="49" applyFont="1" applyBorder="1" applyAlignment="1">
      <alignment horizontal="center" vertical="center"/>
    </xf>
    <xf numFmtId="38" fontId="4" fillId="0" borderId="113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114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55" xfId="49" applyFont="1" applyBorder="1" applyAlignment="1">
      <alignment horizontal="center" vertical="center"/>
    </xf>
    <xf numFmtId="38" fontId="4" fillId="0" borderId="115" xfId="49" applyFont="1" applyBorder="1" applyAlignment="1">
      <alignment horizontal="center" vertical="center"/>
    </xf>
    <xf numFmtId="38" fontId="4" fillId="0" borderId="53" xfId="49" applyFont="1" applyBorder="1" applyAlignment="1">
      <alignment horizontal="center" vertical="center"/>
    </xf>
    <xf numFmtId="38" fontId="4" fillId="0" borderId="116" xfId="49" applyFont="1" applyBorder="1" applyAlignment="1">
      <alignment horizontal="distributed" vertical="center" indent="1"/>
    </xf>
    <xf numFmtId="38" fontId="4" fillId="0" borderId="112" xfId="49" applyFont="1" applyBorder="1" applyAlignment="1">
      <alignment horizontal="right" vertical="center"/>
    </xf>
    <xf numFmtId="38" fontId="4" fillId="0" borderId="92" xfId="49" applyFont="1" applyBorder="1" applyAlignment="1">
      <alignment horizontal="center" vertical="center"/>
    </xf>
    <xf numFmtId="38" fontId="49" fillId="0" borderId="22" xfId="49" applyFont="1" applyBorder="1" applyAlignment="1">
      <alignment horizontal="distributed" vertical="center" indent="1"/>
    </xf>
    <xf numFmtId="38" fontId="49" fillId="0" borderId="113" xfId="49" applyFont="1" applyBorder="1" applyAlignment="1">
      <alignment horizontal="right" vertical="center"/>
    </xf>
    <xf numFmtId="38" fontId="49" fillId="0" borderId="10" xfId="49" applyFont="1" applyBorder="1" applyAlignment="1">
      <alignment horizontal="right" vertical="center"/>
    </xf>
    <xf numFmtId="38" fontId="49" fillId="0" borderId="117" xfId="49" applyFont="1" applyBorder="1" applyAlignment="1">
      <alignment horizontal="right" vertical="center"/>
    </xf>
    <xf numFmtId="178" fontId="49" fillId="0" borderId="113" xfId="49" applyNumberFormat="1" applyFont="1" applyBorder="1" applyAlignment="1">
      <alignment horizontal="right" vertical="center"/>
    </xf>
    <xf numFmtId="196" fontId="49" fillId="0" borderId="24" xfId="49" applyNumberFormat="1" applyFont="1" applyBorder="1" applyAlignment="1">
      <alignment horizontal="right" vertical="center"/>
    </xf>
    <xf numFmtId="38" fontId="4" fillId="0" borderId="22" xfId="49" applyFont="1" applyBorder="1" applyAlignment="1">
      <alignment horizontal="distributed" vertical="center" indent="1"/>
    </xf>
    <xf numFmtId="38" fontId="4" fillId="0" borderId="113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38" fontId="4" fillId="0" borderId="117" xfId="49" applyFont="1" applyBorder="1" applyAlignment="1">
      <alignment horizontal="right" vertical="center"/>
    </xf>
    <xf numFmtId="178" fontId="4" fillId="0" borderId="113" xfId="49" applyNumberFormat="1" applyFont="1" applyBorder="1" applyAlignment="1">
      <alignment horizontal="right" vertical="center"/>
    </xf>
    <xf numFmtId="196" fontId="4" fillId="0" borderId="24" xfId="49" applyNumberFormat="1" applyFont="1" applyBorder="1" applyAlignment="1">
      <alignment horizontal="right" vertical="center"/>
    </xf>
    <xf numFmtId="38" fontId="4" fillId="0" borderId="22" xfId="49" applyFont="1" applyBorder="1" applyAlignment="1" applyProtection="1">
      <alignment horizontal="distributed" vertical="center" indent="1"/>
      <protection/>
    </xf>
    <xf numFmtId="187" fontId="4" fillId="0" borderId="113" xfId="49" applyNumberFormat="1" applyFont="1" applyBorder="1" applyAlignment="1" applyProtection="1">
      <alignment horizontal="right" vertical="center"/>
      <protection locked="0"/>
    </xf>
    <xf numFmtId="187" fontId="4" fillId="0" borderId="10" xfId="49" applyNumberFormat="1" applyFont="1" applyBorder="1" applyAlignment="1" applyProtection="1">
      <alignment horizontal="right" vertical="center"/>
      <protection locked="0"/>
    </xf>
    <xf numFmtId="187" fontId="4" fillId="0" borderId="117" xfId="49" applyNumberFormat="1" applyFont="1" applyBorder="1" applyAlignment="1" applyProtection="1">
      <alignment horizontal="right" vertical="center"/>
      <protection locked="0"/>
    </xf>
    <xf numFmtId="38" fontId="49" fillId="0" borderId="22" xfId="49" applyFont="1" applyBorder="1" applyAlignment="1" applyProtection="1">
      <alignment horizontal="distributed" vertical="center" indent="1"/>
      <protection/>
    </xf>
    <xf numFmtId="187" fontId="49" fillId="0" borderId="113" xfId="49" applyNumberFormat="1" applyFont="1" applyBorder="1" applyAlignment="1" applyProtection="1">
      <alignment horizontal="right" vertical="center"/>
      <protection locked="0"/>
    </xf>
    <xf numFmtId="187" fontId="49" fillId="0" borderId="10" xfId="49" applyNumberFormat="1" applyFont="1" applyBorder="1" applyAlignment="1" applyProtection="1">
      <alignment horizontal="right" vertical="center"/>
      <protection locked="0"/>
    </xf>
    <xf numFmtId="187" fontId="49" fillId="0" borderId="117" xfId="49" applyNumberFormat="1" applyFont="1" applyBorder="1" applyAlignment="1" applyProtection="1">
      <alignment horizontal="right" vertical="center"/>
      <protection locked="0"/>
    </xf>
    <xf numFmtId="38" fontId="4" fillId="0" borderId="10" xfId="49" applyFont="1" applyBorder="1" applyAlignment="1" applyProtection="1">
      <alignment horizontal="right" vertical="center"/>
      <protection locked="0"/>
    </xf>
    <xf numFmtId="38" fontId="4" fillId="0" borderId="117" xfId="49" applyFont="1" applyBorder="1" applyAlignment="1" applyProtection="1">
      <alignment horizontal="right" vertical="center"/>
      <protection locked="0"/>
    </xf>
    <xf numFmtId="38" fontId="49" fillId="0" borderId="10" xfId="49" applyFont="1" applyBorder="1" applyAlignment="1" applyProtection="1">
      <alignment horizontal="right" vertical="center"/>
      <protection locked="0"/>
    </xf>
    <xf numFmtId="38" fontId="49" fillId="0" borderId="117" xfId="49" applyFont="1" applyBorder="1" applyAlignment="1" applyProtection="1">
      <alignment horizontal="right" vertical="center"/>
      <protection locked="0"/>
    </xf>
    <xf numFmtId="0" fontId="4" fillId="0" borderId="22" xfId="49" applyNumberFormat="1" applyFont="1" applyBorder="1" applyAlignment="1" applyProtection="1">
      <alignment horizontal="distributed" vertical="center" indent="1" shrinkToFit="1"/>
      <protection/>
    </xf>
    <xf numFmtId="38" fontId="4" fillId="0" borderId="22" xfId="49" applyFont="1" applyBorder="1" applyAlignment="1" applyProtection="1">
      <alignment horizontal="center" vertical="center"/>
      <protection/>
    </xf>
    <xf numFmtId="38" fontId="4" fillId="0" borderId="19" xfId="49" applyFont="1" applyBorder="1" applyAlignment="1" applyProtection="1">
      <alignment horizontal="distributed" vertical="center" indent="1"/>
      <protection/>
    </xf>
    <xf numFmtId="38" fontId="4" fillId="0" borderId="118" xfId="49" applyFont="1" applyBorder="1" applyAlignment="1" applyProtection="1">
      <alignment horizontal="right" vertical="center"/>
      <protection locked="0"/>
    </xf>
    <xf numFmtId="38" fontId="4" fillId="0" borderId="28" xfId="49" applyFont="1" applyBorder="1" applyAlignment="1" applyProtection="1">
      <alignment vertical="center"/>
      <protection locked="0"/>
    </xf>
    <xf numFmtId="38" fontId="4" fillId="0" borderId="119" xfId="49" applyFont="1" applyBorder="1" applyAlignment="1" applyProtection="1">
      <alignment vertical="center"/>
      <protection locked="0"/>
    </xf>
    <xf numFmtId="38" fontId="4" fillId="0" borderId="118" xfId="49" applyFont="1" applyBorder="1" applyAlignment="1">
      <alignment vertical="center"/>
    </xf>
    <xf numFmtId="38" fontId="4" fillId="0" borderId="28" xfId="49" applyFont="1" applyBorder="1" applyAlignment="1">
      <alignment vertical="center"/>
    </xf>
    <xf numFmtId="178" fontId="4" fillId="0" borderId="118" xfId="49" applyNumberFormat="1" applyFont="1" applyBorder="1" applyAlignment="1">
      <alignment vertical="center"/>
    </xf>
    <xf numFmtId="178" fontId="4" fillId="0" borderId="21" xfId="49" applyNumberFormat="1" applyFont="1" applyBorder="1" applyAlignment="1">
      <alignment vertical="center"/>
    </xf>
    <xf numFmtId="0" fontId="0" fillId="0" borderId="0" xfId="0" applyFont="1" applyAlignment="1">
      <alignment/>
    </xf>
    <xf numFmtId="187" fontId="0" fillId="0" borderId="59" xfId="49" applyNumberFormat="1" applyFont="1" applyBorder="1" applyAlignment="1">
      <alignment/>
    </xf>
    <xf numFmtId="187" fontId="8" fillId="0" borderId="76" xfId="51" applyNumberFormat="1" applyFont="1" applyBorder="1" applyAlignment="1">
      <alignment horizontal="right"/>
    </xf>
    <xf numFmtId="187" fontId="8" fillId="0" borderId="79" xfId="51" applyNumberFormat="1" applyFont="1" applyBorder="1" applyAlignment="1">
      <alignment horizontal="right"/>
    </xf>
    <xf numFmtId="187" fontId="8" fillId="0" borderId="75" xfId="51" applyNumberFormat="1" applyFont="1" applyBorder="1" applyAlignment="1">
      <alignment horizontal="right"/>
    </xf>
    <xf numFmtId="187" fontId="8" fillId="0" borderId="73" xfId="51" applyNumberFormat="1" applyFont="1" applyBorder="1" applyAlignment="1">
      <alignment horizontal="right"/>
    </xf>
    <xf numFmtId="187" fontId="8" fillId="0" borderId="120" xfId="51" applyNumberFormat="1" applyFont="1" applyBorder="1" applyAlignment="1">
      <alignment horizontal="right"/>
    </xf>
    <xf numFmtId="187" fontId="8" fillId="0" borderId="70" xfId="51" applyNumberFormat="1" applyFont="1" applyBorder="1" applyAlignment="1">
      <alignment horizontal="right"/>
    </xf>
    <xf numFmtId="187" fontId="8" fillId="0" borderId="121" xfId="51" applyNumberFormat="1" applyFont="1" applyBorder="1" applyAlignment="1">
      <alignment horizontal="right"/>
    </xf>
    <xf numFmtId="187" fontId="8" fillId="0" borderId="122" xfId="51" applyNumberFormat="1" applyFont="1" applyBorder="1" applyAlignment="1">
      <alignment horizontal="right"/>
    </xf>
    <xf numFmtId="187" fontId="8" fillId="0" borderId="123" xfId="51" applyNumberFormat="1" applyFont="1" applyBorder="1" applyAlignment="1">
      <alignment horizontal="right"/>
    </xf>
    <xf numFmtId="187" fontId="8" fillId="0" borderId="111" xfId="51" applyNumberFormat="1" applyFont="1" applyBorder="1" applyAlignment="1">
      <alignment horizontal="right"/>
    </xf>
    <xf numFmtId="187" fontId="8" fillId="0" borderId="124" xfId="51" applyNumberFormat="1" applyFont="1" applyBorder="1" applyAlignment="1">
      <alignment horizontal="right"/>
    </xf>
    <xf numFmtId="187" fontId="8" fillId="0" borderId="125" xfId="51" applyNumberFormat="1" applyFont="1" applyBorder="1" applyAlignment="1">
      <alignment horizontal="right"/>
    </xf>
    <xf numFmtId="187" fontId="8" fillId="0" borderId="80" xfId="51" applyNumberFormat="1" applyFont="1" applyBorder="1" applyAlignment="1">
      <alignment horizontal="right"/>
    </xf>
    <xf numFmtId="187" fontId="8" fillId="0" borderId="126" xfId="51" applyNumberFormat="1" applyFont="1" applyBorder="1" applyAlignment="1">
      <alignment horizontal="right"/>
    </xf>
    <xf numFmtId="187" fontId="8" fillId="0" borderId="107" xfId="51" applyNumberFormat="1" applyFont="1" applyBorder="1" applyAlignment="1">
      <alignment horizontal="right"/>
    </xf>
    <xf numFmtId="187" fontId="8" fillId="0" borderId="77" xfId="51" applyNumberFormat="1" applyFont="1" applyBorder="1" applyAlignment="1">
      <alignment horizontal="right"/>
    </xf>
    <xf numFmtId="187" fontId="8" fillId="0" borderId="74" xfId="51" applyNumberFormat="1" applyFont="1" applyBorder="1" applyAlignment="1">
      <alignment horizontal="right"/>
    </xf>
    <xf numFmtId="187" fontId="8" fillId="0" borderId="127" xfId="51" applyNumberFormat="1" applyFont="1" applyBorder="1" applyAlignment="1">
      <alignment horizontal="right"/>
    </xf>
    <xf numFmtId="187" fontId="8" fillId="0" borderId="128" xfId="51" applyNumberFormat="1" applyFont="1" applyBorder="1" applyAlignment="1">
      <alignment horizontal="right"/>
    </xf>
    <xf numFmtId="49" fontId="0" fillId="0" borderId="26" xfId="0" applyNumberFormat="1" applyBorder="1" applyAlignment="1">
      <alignment/>
    </xf>
    <xf numFmtId="0" fontId="0" fillId="0" borderId="18" xfId="64" applyBorder="1" applyAlignment="1">
      <alignment horizontal="center" vertical="center"/>
      <protection/>
    </xf>
    <xf numFmtId="38" fontId="0" fillId="0" borderId="124" xfId="49" applyFont="1" applyBorder="1" applyAlignment="1">
      <alignment/>
    </xf>
    <xf numFmtId="38" fontId="0" fillId="0" borderId="107" xfId="49" applyFont="1" applyBorder="1" applyAlignment="1">
      <alignment/>
    </xf>
    <xf numFmtId="38" fontId="0" fillId="0" borderId="126" xfId="49" applyFont="1" applyBorder="1" applyAlignment="1">
      <alignment/>
    </xf>
    <xf numFmtId="38" fontId="0" fillId="0" borderId="125" xfId="49" applyFont="1" applyBorder="1" applyAlignment="1">
      <alignment/>
    </xf>
    <xf numFmtId="38" fontId="0" fillId="0" borderId="57" xfId="49" applyFont="1" applyBorder="1" applyAlignment="1">
      <alignment horizontal="right"/>
    </xf>
    <xf numFmtId="38" fontId="0" fillId="0" borderId="28" xfId="49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65" applyFont="1" applyAlignment="1">
      <alignment horizontal="right" vertical="center"/>
      <protection/>
    </xf>
    <xf numFmtId="0" fontId="0" fillId="0" borderId="22" xfId="65" applyBorder="1">
      <alignment vertical="center"/>
      <protection/>
    </xf>
    <xf numFmtId="0" fontId="0" fillId="0" borderId="0" xfId="65" applyFont="1" applyBorder="1">
      <alignment vertical="center"/>
      <protection/>
    </xf>
    <xf numFmtId="0" fontId="0" fillId="0" borderId="0" xfId="65" applyBorder="1">
      <alignment vertical="center"/>
      <protection/>
    </xf>
    <xf numFmtId="38" fontId="0" fillId="0" borderId="0" xfId="49" applyFont="1" applyBorder="1" applyAlignment="1">
      <alignment horizontal="right"/>
    </xf>
    <xf numFmtId="0" fontId="0" fillId="0" borderId="46" xfId="0" applyBorder="1" applyAlignment="1">
      <alignment horizontal="distributed" vertical="distributed"/>
    </xf>
    <xf numFmtId="0" fontId="8" fillId="0" borderId="58" xfId="0" applyFont="1" applyBorder="1" applyAlignment="1">
      <alignment horizontal="distributed" vertical="distributed"/>
    </xf>
    <xf numFmtId="0" fontId="8" fillId="0" borderId="1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distributed"/>
    </xf>
    <xf numFmtId="0" fontId="0" fillId="0" borderId="55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2" xfId="0" applyBorder="1" applyAlignment="1">
      <alignment horizontal="center"/>
    </xf>
    <xf numFmtId="0" fontId="4" fillId="0" borderId="57" xfId="0" applyFont="1" applyBorder="1" applyAlignment="1">
      <alignment horizontal="right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9" xfId="0" applyFont="1" applyBorder="1" applyAlignment="1">
      <alignment horizontal="distributed" vertical="distributed"/>
    </xf>
    <xf numFmtId="0" fontId="8" fillId="0" borderId="66" xfId="0" applyFont="1" applyBorder="1" applyAlignment="1">
      <alignment horizontal="distributed" vertical="distributed"/>
    </xf>
    <xf numFmtId="0" fontId="8" fillId="0" borderId="65" xfId="0" applyFont="1" applyBorder="1" applyAlignment="1">
      <alignment horizontal="distributed" vertical="distributed"/>
    </xf>
    <xf numFmtId="0" fontId="8" fillId="0" borderId="66" xfId="0" applyFont="1" applyBorder="1" applyAlignment="1">
      <alignment horizontal="distributed" vertical="center"/>
    </xf>
    <xf numFmtId="0" fontId="8" fillId="0" borderId="65" xfId="0" applyFont="1" applyBorder="1" applyAlignment="1">
      <alignment horizontal="distributed" vertical="center"/>
    </xf>
    <xf numFmtId="0" fontId="8" fillId="0" borderId="66" xfId="0" applyFont="1" applyBorder="1" applyAlignment="1">
      <alignment vertical="center" shrinkToFit="1"/>
    </xf>
    <xf numFmtId="0" fontId="8" fillId="0" borderId="65" xfId="0" applyFont="1" applyBorder="1" applyAlignment="1">
      <alignment vertical="center" shrinkToFit="1"/>
    </xf>
    <xf numFmtId="0" fontId="8" fillId="0" borderId="14" xfId="65" applyFont="1" applyBorder="1" applyAlignment="1">
      <alignment horizontal="distributed" vertical="distributed"/>
      <protection/>
    </xf>
    <xf numFmtId="0" fontId="8" fillId="0" borderId="40" xfId="65" applyFont="1" applyBorder="1" applyAlignment="1">
      <alignment horizontal="distributed" vertical="distributed"/>
      <protection/>
    </xf>
    <xf numFmtId="0" fontId="8" fillId="0" borderId="41" xfId="65" applyFont="1" applyBorder="1" applyAlignment="1">
      <alignment horizontal="distributed" vertical="distributed"/>
      <protection/>
    </xf>
    <xf numFmtId="0" fontId="8" fillId="0" borderId="116" xfId="65" applyFont="1" applyBorder="1" applyAlignment="1">
      <alignment horizontal="center" vertical="center"/>
      <protection/>
    </xf>
    <xf numFmtId="0" fontId="8" fillId="0" borderId="62" xfId="65" applyFont="1" applyBorder="1" applyAlignment="1">
      <alignment horizontal="center" vertical="center"/>
      <protection/>
    </xf>
    <xf numFmtId="0" fontId="8" fillId="0" borderId="133" xfId="65" applyFont="1" applyBorder="1" applyAlignment="1">
      <alignment horizontal="center" vertical="distributed"/>
      <protection/>
    </xf>
    <xf numFmtId="0" fontId="8" fillId="0" borderId="134" xfId="65" applyFont="1" applyBorder="1" applyAlignment="1">
      <alignment horizontal="center" vertical="distributed"/>
      <protection/>
    </xf>
    <xf numFmtId="0" fontId="8" fillId="0" borderId="25" xfId="65" applyFont="1" applyBorder="1" applyAlignment="1">
      <alignment horizontal="distributed" vertical="distributed"/>
      <protection/>
    </xf>
    <xf numFmtId="0" fontId="8" fillId="0" borderId="26" xfId="65" applyFont="1" applyBorder="1" applyAlignment="1">
      <alignment horizontal="distributed" vertical="distributed"/>
      <protection/>
    </xf>
    <xf numFmtId="0" fontId="0" fillId="0" borderId="46" xfId="65" applyBorder="1" applyAlignment="1">
      <alignment horizontal="distributed" vertical="distributed"/>
      <protection/>
    </xf>
    <xf numFmtId="0" fontId="8" fillId="0" borderId="15" xfId="65" applyFont="1" applyBorder="1" applyAlignment="1">
      <alignment horizontal="distributed" vertical="distributed"/>
      <protection/>
    </xf>
    <xf numFmtId="0" fontId="8" fillId="0" borderId="135" xfId="65" applyFont="1" applyBorder="1" applyAlignment="1">
      <alignment horizontal="distributed" vertical="distributed"/>
      <protection/>
    </xf>
    <xf numFmtId="0" fontId="8" fillId="0" borderId="17" xfId="65" applyFont="1" applyBorder="1" applyAlignment="1">
      <alignment horizontal="distributed" vertical="distributed"/>
      <protection/>
    </xf>
    <xf numFmtId="0" fontId="8" fillId="0" borderId="136" xfId="65" applyFont="1" applyBorder="1" applyAlignment="1">
      <alignment horizontal="distributed" vertical="distributed"/>
      <protection/>
    </xf>
    <xf numFmtId="0" fontId="8" fillId="0" borderId="137" xfId="65" applyFont="1" applyBorder="1" applyAlignment="1">
      <alignment horizontal="center" vertical="center"/>
      <protection/>
    </xf>
    <xf numFmtId="0" fontId="8" fillId="0" borderId="31" xfId="65" applyFont="1" applyBorder="1" applyAlignment="1">
      <alignment horizontal="center" vertical="center"/>
      <protection/>
    </xf>
    <xf numFmtId="38" fontId="0" fillId="0" borderId="0" xfId="49" applyFont="1" applyBorder="1" applyAlignment="1">
      <alignment horizontal="center"/>
    </xf>
    <xf numFmtId="178" fontId="0" fillId="0" borderId="15" xfId="67" applyFont="1" applyBorder="1" applyAlignment="1">
      <alignment horizontal="distributed" vertical="distributed"/>
      <protection/>
    </xf>
    <xf numFmtId="0" fontId="0" fillId="0" borderId="40" xfId="0" applyBorder="1" applyAlignment="1">
      <alignment horizontal="distributed" vertical="distributed"/>
    </xf>
    <xf numFmtId="0" fontId="0" fillId="0" borderId="55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178" fontId="0" fillId="0" borderId="0" xfId="67" applyFont="1" applyBorder="1" applyAlignment="1">
      <alignment horizontal="distributed" vertical="distributed"/>
      <protection/>
    </xf>
    <xf numFmtId="0" fontId="0" fillId="0" borderId="0" xfId="0" applyBorder="1" applyAlignment="1">
      <alignment horizontal="distributed" vertical="distributed"/>
    </xf>
    <xf numFmtId="0" fontId="0" fillId="0" borderId="15" xfId="0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55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  <xf numFmtId="0" fontId="0" fillId="0" borderId="39" xfId="0" applyBorder="1" applyAlignment="1">
      <alignment horizontal="distributed" vertical="distributed"/>
    </xf>
    <xf numFmtId="0" fontId="0" fillId="0" borderId="44" xfId="0" applyBorder="1" applyAlignment="1">
      <alignment horizontal="distributed" vertical="distributed"/>
    </xf>
    <xf numFmtId="0" fontId="0" fillId="0" borderId="57" xfId="0" applyBorder="1" applyAlignment="1">
      <alignment horizontal="right" shrinkToFit="1"/>
    </xf>
    <xf numFmtId="178" fontId="0" fillId="0" borderId="40" xfId="52" applyFont="1" applyBorder="1" applyAlignment="1">
      <alignment horizontal="distributed" vertical="distributed"/>
    </xf>
    <xf numFmtId="0" fontId="8" fillId="0" borderId="12" xfId="63" applyFont="1" applyBorder="1" applyAlignment="1">
      <alignment horizontal="center" vertical="distributed" wrapText="1"/>
      <protection/>
    </xf>
    <xf numFmtId="0" fontId="8" fillId="0" borderId="65" xfId="63" applyFont="1" applyBorder="1" applyAlignment="1">
      <alignment horizontal="center" vertical="distributed" wrapText="1"/>
      <protection/>
    </xf>
    <xf numFmtId="0" fontId="8" fillId="0" borderId="64" xfId="63" applyFont="1" applyBorder="1" applyAlignment="1">
      <alignment horizontal="center" vertical="distributed" wrapText="1"/>
      <protection/>
    </xf>
    <xf numFmtId="0" fontId="8" fillId="0" borderId="48" xfId="63" applyFont="1" applyBorder="1" applyAlignment="1">
      <alignment horizontal="center" vertical="distributed" wrapText="1"/>
      <protection/>
    </xf>
    <xf numFmtId="0" fontId="8" fillId="0" borderId="92" xfId="63" applyFont="1" applyBorder="1" applyAlignment="1">
      <alignment horizontal="center" vertical="center"/>
      <protection/>
    </xf>
    <xf numFmtId="0" fontId="8" fillId="0" borderId="69" xfId="63" applyFont="1" applyBorder="1" applyAlignment="1">
      <alignment horizontal="center" vertical="center"/>
      <protection/>
    </xf>
    <xf numFmtId="0" fontId="8" fillId="0" borderId="135" xfId="63" applyFont="1" applyBorder="1" applyAlignment="1">
      <alignment horizontal="center" vertical="distributed"/>
      <protection/>
    </xf>
    <xf numFmtId="0" fontId="8" fillId="0" borderId="17" xfId="63" applyFont="1" applyBorder="1" applyAlignment="1">
      <alignment horizontal="center" vertical="distributed"/>
      <protection/>
    </xf>
    <xf numFmtId="0" fontId="8" fillId="0" borderId="136" xfId="63" applyFont="1" applyBorder="1" applyAlignment="1">
      <alignment horizontal="center" vertical="distributed"/>
      <protection/>
    </xf>
    <xf numFmtId="0" fontId="8" fillId="0" borderId="17" xfId="63" applyFont="1" applyBorder="1" applyAlignment="1">
      <alignment horizontal="distributed" vertical="distributed"/>
      <protection/>
    </xf>
    <xf numFmtId="0" fontId="8" fillId="0" borderId="136" xfId="63" applyFont="1" applyBorder="1" applyAlignment="1">
      <alignment horizontal="distributed" vertical="distributed"/>
      <protection/>
    </xf>
    <xf numFmtId="0" fontId="8" fillId="0" borderId="22" xfId="63" applyFont="1" applyBorder="1" applyAlignment="1">
      <alignment horizontal="center" vertical="distributed" wrapText="1"/>
      <protection/>
    </xf>
    <xf numFmtId="0" fontId="8" fillId="0" borderId="62" xfId="63" applyFont="1" applyBorder="1" applyAlignment="1">
      <alignment horizontal="center" vertical="distributed" wrapText="1"/>
      <protection/>
    </xf>
    <xf numFmtId="0" fontId="8" fillId="0" borderId="0" xfId="63" applyFont="1" applyBorder="1" applyAlignment="1">
      <alignment horizontal="center" vertical="distributed" wrapText="1"/>
      <protection/>
    </xf>
    <xf numFmtId="0" fontId="8" fillId="0" borderId="31" xfId="63" applyFont="1" applyBorder="1" applyAlignment="1">
      <alignment horizontal="center" vertical="distributed" wrapText="1"/>
      <protection/>
    </xf>
    <xf numFmtId="0" fontId="8" fillId="0" borderId="15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35" xfId="0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0" fillId="0" borderId="136" xfId="0" applyBorder="1" applyAlignment="1">
      <alignment horizontal="distributed" vertical="distributed"/>
    </xf>
    <xf numFmtId="49" fontId="0" fillId="0" borderId="22" xfId="64" applyNumberFormat="1" applyBorder="1" applyAlignment="1">
      <alignment horizontal="center"/>
      <protection/>
    </xf>
    <xf numFmtId="49" fontId="0" fillId="0" borderId="0" xfId="64" applyNumberFormat="1" applyBorder="1" applyAlignment="1">
      <alignment horizontal="center"/>
      <protection/>
    </xf>
    <xf numFmtId="49" fontId="0" fillId="0" borderId="64" xfId="64" applyNumberFormat="1" applyBorder="1" applyAlignment="1">
      <alignment horizontal="center"/>
      <protection/>
    </xf>
    <xf numFmtId="0" fontId="0" fillId="0" borderId="66" xfId="64" applyBorder="1" applyAlignment="1">
      <alignment horizontal="center"/>
      <protection/>
    </xf>
    <xf numFmtId="0" fontId="0" fillId="0" borderId="65" xfId="64" applyBorder="1" applyAlignment="1">
      <alignment horizontal="center"/>
      <protection/>
    </xf>
    <xf numFmtId="0" fontId="0" fillId="0" borderId="18" xfId="64" applyNumberFormat="1" applyFont="1" applyBorder="1" applyAlignment="1">
      <alignment horizontal="center"/>
      <protection/>
    </xf>
    <xf numFmtId="0" fontId="0" fillId="0" borderId="69" xfId="64" applyNumberFormat="1" applyFont="1" applyBorder="1" applyAlignment="1">
      <alignment horizontal="center"/>
      <protection/>
    </xf>
    <xf numFmtId="0" fontId="0" fillId="0" borderId="135" xfId="64" applyFont="1" applyBorder="1" applyAlignment="1">
      <alignment horizontal="center" vertical="distributed"/>
      <protection/>
    </xf>
    <xf numFmtId="0" fontId="0" fillId="0" borderId="17" xfId="64" applyBorder="1" applyAlignment="1">
      <alignment horizontal="center"/>
      <protection/>
    </xf>
    <xf numFmtId="0" fontId="0" fillId="0" borderId="136" xfId="64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67" xfId="64" applyBorder="1" applyAlignment="1">
      <alignment horizontal="center"/>
      <protection/>
    </xf>
    <xf numFmtId="38" fontId="0" fillId="0" borderId="38" xfId="49" applyFont="1" applyBorder="1" applyAlignment="1">
      <alignment vertical="distributed"/>
    </xf>
    <xf numFmtId="0" fontId="0" fillId="0" borderId="66" xfId="64" applyBorder="1" applyAlignment="1">
      <alignment horizontal="center" vertical="distributed"/>
      <protection/>
    </xf>
    <xf numFmtId="0" fontId="0" fillId="0" borderId="65" xfId="64" applyBorder="1" applyAlignment="1">
      <alignment horizontal="center" vertical="distributed"/>
      <protection/>
    </xf>
    <xf numFmtId="0" fontId="0" fillId="0" borderId="40" xfId="64" applyBorder="1" applyAlignment="1">
      <alignment horizontal="center"/>
      <protection/>
    </xf>
    <xf numFmtId="0" fontId="0" fillId="0" borderId="31" xfId="64" applyBorder="1" applyAlignment="1">
      <alignment horizontal="center"/>
      <protection/>
    </xf>
    <xf numFmtId="0" fontId="4" fillId="0" borderId="9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4" fillId="0" borderId="138" xfId="49" applyFont="1" applyBorder="1" applyAlignment="1">
      <alignment horizontal="center" shrinkToFit="1"/>
    </xf>
    <xf numFmtId="38" fontId="4" fillId="0" borderId="136" xfId="49" applyFont="1" applyBorder="1" applyAlignment="1">
      <alignment horizontal="center" shrinkToFit="1"/>
    </xf>
    <xf numFmtId="38" fontId="4" fillId="0" borderId="112" xfId="49" applyFont="1" applyBorder="1" applyAlignment="1">
      <alignment horizontal="center" vertical="center"/>
    </xf>
    <xf numFmtId="38" fontId="4" fillId="0" borderId="113" xfId="49" applyFont="1" applyBorder="1" applyAlignment="1">
      <alignment horizontal="center" vertical="center"/>
    </xf>
    <xf numFmtId="38" fontId="4" fillId="0" borderId="130" xfId="49" applyFont="1" applyBorder="1" applyAlignment="1">
      <alignment horizontal="center" vertical="center" shrinkToFit="1"/>
    </xf>
    <xf numFmtId="38" fontId="4" fillId="0" borderId="133" xfId="49" applyFont="1" applyBorder="1" applyAlignment="1">
      <alignment horizontal="center" vertical="center" shrinkToFit="1"/>
    </xf>
    <xf numFmtId="38" fontId="4" fillId="0" borderId="139" xfId="49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140" xfId="49" applyFont="1" applyBorder="1" applyAlignment="1">
      <alignment horizontal="distributed" vertical="center" indent="1"/>
    </xf>
    <xf numFmtId="38" fontId="4" fillId="0" borderId="141" xfId="49" applyFont="1" applyBorder="1" applyAlignment="1">
      <alignment horizontal="distributed" vertical="center" indent="1"/>
    </xf>
    <xf numFmtId="38" fontId="4" fillId="0" borderId="142" xfId="49" applyFont="1" applyBorder="1" applyAlignment="1">
      <alignment horizontal="distributed" vertical="center" indent="1"/>
    </xf>
    <xf numFmtId="38" fontId="4" fillId="0" borderId="17" xfId="49" applyFont="1" applyBorder="1" applyAlignment="1">
      <alignment horizontal="center" shrinkToFit="1"/>
    </xf>
    <xf numFmtId="38" fontId="4" fillId="0" borderId="143" xfId="49" applyFont="1" applyBorder="1" applyAlignment="1">
      <alignment horizontal="center" shrinkToFit="1"/>
    </xf>
    <xf numFmtId="38" fontId="4" fillId="0" borderId="138" xfId="49" applyFont="1" applyBorder="1" applyAlignment="1">
      <alignment horizontal="center"/>
    </xf>
    <xf numFmtId="38" fontId="4" fillId="0" borderId="143" xfId="49" applyFont="1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46" xfId="0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町丁別世帯数及び男女人口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３産業別人口" xfId="64"/>
    <cellStyle name="標準_７地区別年齢５歳階級別人口 2" xfId="65"/>
    <cellStyle name="標準_JB16" xfId="66"/>
    <cellStyle name="標準_町丁別世帯数及び男女人口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5725"/>
          <c:w val="0.98425"/>
          <c:h val="0.94275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pattFill prst="pct2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'人口・世帯グラフ'!$A$3:$A$60</c:f>
              <c:strCache>
                <c:ptCount val="58"/>
                <c:pt idx="0">
                  <c:v>大正9年</c:v>
                </c:pt>
                <c:pt idx="1">
                  <c:v>14</c:v>
                </c:pt>
                <c:pt idx="2">
                  <c:v>昭和5年</c:v>
                </c:pt>
                <c:pt idx="3">
                  <c:v>10</c:v>
                </c:pt>
                <c:pt idx="4">
                  <c:v>昭和15年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平成元年</c:v>
                </c:pt>
                <c:pt idx="42">
                  <c:v>2</c:v>
                </c:pt>
                <c:pt idx="43">
                  <c:v>3</c:v>
                </c:pt>
                <c:pt idx="44">
                  <c:v>平成4年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strCache>
            </c:strRef>
          </c:cat>
          <c:val>
            <c:numRef>
              <c:f>'人口・世帯グラフ'!$B$3:$B$60</c:f>
              <c:numCache>
                <c:ptCount val="58"/>
                <c:pt idx="0">
                  <c:v>31497</c:v>
                </c:pt>
                <c:pt idx="1">
                  <c:v>32812</c:v>
                </c:pt>
                <c:pt idx="2">
                  <c:v>33534</c:v>
                </c:pt>
                <c:pt idx="3">
                  <c:v>34066</c:v>
                </c:pt>
                <c:pt idx="4">
                  <c:v>34621</c:v>
                </c:pt>
                <c:pt idx="5">
                  <c:v>41359</c:v>
                </c:pt>
                <c:pt idx="6">
                  <c:v>41386</c:v>
                </c:pt>
                <c:pt idx="7">
                  <c:v>39467</c:v>
                </c:pt>
                <c:pt idx="8">
                  <c:v>39966</c:v>
                </c:pt>
                <c:pt idx="9">
                  <c:v>39387</c:v>
                </c:pt>
                <c:pt idx="10">
                  <c:v>38989</c:v>
                </c:pt>
                <c:pt idx="11">
                  <c:v>38618</c:v>
                </c:pt>
                <c:pt idx="12">
                  <c:v>37592</c:v>
                </c:pt>
                <c:pt idx="13">
                  <c:v>37023</c:v>
                </c:pt>
                <c:pt idx="14">
                  <c:v>36236</c:v>
                </c:pt>
                <c:pt idx="15">
                  <c:v>35336</c:v>
                </c:pt>
                <c:pt idx="16">
                  <c:v>34723</c:v>
                </c:pt>
                <c:pt idx="17">
                  <c:v>34799</c:v>
                </c:pt>
                <c:pt idx="18">
                  <c:v>34211</c:v>
                </c:pt>
                <c:pt idx="19">
                  <c:v>33665</c:v>
                </c:pt>
                <c:pt idx="20">
                  <c:v>33142</c:v>
                </c:pt>
                <c:pt idx="21">
                  <c:v>32644</c:v>
                </c:pt>
                <c:pt idx="22">
                  <c:v>32159</c:v>
                </c:pt>
                <c:pt idx="23">
                  <c:v>31785</c:v>
                </c:pt>
                <c:pt idx="24">
                  <c:v>31314</c:v>
                </c:pt>
                <c:pt idx="25">
                  <c:v>31205</c:v>
                </c:pt>
                <c:pt idx="26">
                  <c:v>30925</c:v>
                </c:pt>
                <c:pt idx="27">
                  <c:v>30796</c:v>
                </c:pt>
                <c:pt idx="28">
                  <c:v>30713</c:v>
                </c:pt>
                <c:pt idx="29">
                  <c:v>30458</c:v>
                </c:pt>
                <c:pt idx="30">
                  <c:v>30294</c:v>
                </c:pt>
                <c:pt idx="31">
                  <c:v>30134</c:v>
                </c:pt>
                <c:pt idx="32">
                  <c:v>30073</c:v>
                </c:pt>
                <c:pt idx="33">
                  <c:v>29821</c:v>
                </c:pt>
                <c:pt idx="34">
                  <c:v>29624</c:v>
                </c:pt>
                <c:pt idx="35">
                  <c:v>29449</c:v>
                </c:pt>
                <c:pt idx="36">
                  <c:v>29378</c:v>
                </c:pt>
                <c:pt idx="37">
                  <c:v>29034</c:v>
                </c:pt>
                <c:pt idx="38">
                  <c:v>28886</c:v>
                </c:pt>
                <c:pt idx="39">
                  <c:v>28730</c:v>
                </c:pt>
                <c:pt idx="40">
                  <c:v>28546</c:v>
                </c:pt>
                <c:pt idx="41">
                  <c:v>28399</c:v>
                </c:pt>
                <c:pt idx="42">
                  <c:v>28114</c:v>
                </c:pt>
                <c:pt idx="43">
                  <c:v>27809</c:v>
                </c:pt>
                <c:pt idx="44">
                  <c:v>27692</c:v>
                </c:pt>
                <c:pt idx="45">
                  <c:v>27675</c:v>
                </c:pt>
                <c:pt idx="46">
                  <c:v>27623</c:v>
                </c:pt>
                <c:pt idx="47">
                  <c:v>27423</c:v>
                </c:pt>
                <c:pt idx="48">
                  <c:v>27223</c:v>
                </c:pt>
                <c:pt idx="49">
                  <c:v>27141</c:v>
                </c:pt>
                <c:pt idx="50">
                  <c:v>27015</c:v>
                </c:pt>
                <c:pt idx="51">
                  <c:v>26729</c:v>
                </c:pt>
                <c:pt idx="52">
                  <c:v>26420</c:v>
                </c:pt>
                <c:pt idx="53">
                  <c:v>26138</c:v>
                </c:pt>
                <c:pt idx="54">
                  <c:v>25826</c:v>
                </c:pt>
                <c:pt idx="55">
                  <c:v>25477</c:v>
                </c:pt>
                <c:pt idx="56">
                  <c:v>25222</c:v>
                </c:pt>
                <c:pt idx="57">
                  <c:v>24960</c:v>
                </c:pt>
              </c:numCache>
            </c:numRef>
          </c:val>
        </c:ser>
        <c:gapWidth val="50"/>
        <c:axId val="49456997"/>
        <c:axId val="42459790"/>
      </c:barChart>
      <c:lineChart>
        <c:grouping val="standard"/>
        <c:varyColors val="0"/>
        <c:ser>
          <c:idx val="0"/>
          <c:order val="1"/>
          <c:tx>
            <c:v>世帯数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'人口・世帯グラフ'!$C$3:$C$60</c:f>
              <c:numCache>
                <c:ptCount val="58"/>
                <c:pt idx="0">
                  <c:v>6205</c:v>
                </c:pt>
                <c:pt idx="1">
                  <c:v>6438</c:v>
                </c:pt>
                <c:pt idx="2">
                  <c:v>6338</c:v>
                </c:pt>
                <c:pt idx="3">
                  <c:v>6508</c:v>
                </c:pt>
                <c:pt idx="4">
                  <c:v>6464</c:v>
                </c:pt>
                <c:pt idx="5">
                  <c:v>7590</c:v>
                </c:pt>
                <c:pt idx="6">
                  <c:v>7508</c:v>
                </c:pt>
                <c:pt idx="7">
                  <c:v>7441</c:v>
                </c:pt>
                <c:pt idx="8">
                  <c:v>7527</c:v>
                </c:pt>
                <c:pt idx="9">
                  <c:v>7521</c:v>
                </c:pt>
                <c:pt idx="10">
                  <c:v>7550</c:v>
                </c:pt>
                <c:pt idx="11">
                  <c:v>7554</c:v>
                </c:pt>
                <c:pt idx="12">
                  <c:v>7668</c:v>
                </c:pt>
                <c:pt idx="13">
                  <c:v>7693</c:v>
                </c:pt>
                <c:pt idx="14">
                  <c:v>7671</c:v>
                </c:pt>
                <c:pt idx="15">
                  <c:v>7647</c:v>
                </c:pt>
                <c:pt idx="16">
                  <c:v>7645</c:v>
                </c:pt>
                <c:pt idx="17">
                  <c:v>7733</c:v>
                </c:pt>
                <c:pt idx="18">
                  <c:v>7768</c:v>
                </c:pt>
                <c:pt idx="19">
                  <c:v>7766</c:v>
                </c:pt>
                <c:pt idx="20">
                  <c:v>7765</c:v>
                </c:pt>
                <c:pt idx="21">
                  <c:v>7729</c:v>
                </c:pt>
                <c:pt idx="22">
                  <c:v>7664</c:v>
                </c:pt>
                <c:pt idx="23">
                  <c:v>7711</c:v>
                </c:pt>
                <c:pt idx="24">
                  <c:v>7651</c:v>
                </c:pt>
                <c:pt idx="25">
                  <c:v>7727</c:v>
                </c:pt>
                <c:pt idx="26">
                  <c:v>7706</c:v>
                </c:pt>
                <c:pt idx="27">
                  <c:v>7661</c:v>
                </c:pt>
                <c:pt idx="28">
                  <c:v>7672</c:v>
                </c:pt>
                <c:pt idx="29">
                  <c:v>7625</c:v>
                </c:pt>
                <c:pt idx="30">
                  <c:v>7621</c:v>
                </c:pt>
                <c:pt idx="31">
                  <c:v>7631</c:v>
                </c:pt>
                <c:pt idx="32">
                  <c:v>7648</c:v>
                </c:pt>
                <c:pt idx="33">
                  <c:v>7659</c:v>
                </c:pt>
                <c:pt idx="34">
                  <c:v>7680</c:v>
                </c:pt>
                <c:pt idx="35">
                  <c:v>7694</c:v>
                </c:pt>
                <c:pt idx="36">
                  <c:v>7690</c:v>
                </c:pt>
                <c:pt idx="37">
                  <c:v>7614</c:v>
                </c:pt>
                <c:pt idx="38">
                  <c:v>7638</c:v>
                </c:pt>
                <c:pt idx="39">
                  <c:v>7641</c:v>
                </c:pt>
                <c:pt idx="40">
                  <c:v>7618</c:v>
                </c:pt>
                <c:pt idx="41">
                  <c:v>7630</c:v>
                </c:pt>
                <c:pt idx="42">
                  <c:v>7547</c:v>
                </c:pt>
                <c:pt idx="43">
                  <c:v>7562</c:v>
                </c:pt>
                <c:pt idx="44">
                  <c:v>7579</c:v>
                </c:pt>
                <c:pt idx="45">
                  <c:v>7689</c:v>
                </c:pt>
                <c:pt idx="46">
                  <c:v>7765</c:v>
                </c:pt>
                <c:pt idx="47">
                  <c:v>7719</c:v>
                </c:pt>
                <c:pt idx="48">
                  <c:v>7772</c:v>
                </c:pt>
                <c:pt idx="49">
                  <c:v>7864</c:v>
                </c:pt>
                <c:pt idx="50">
                  <c:v>7910</c:v>
                </c:pt>
                <c:pt idx="51">
                  <c:v>7933</c:v>
                </c:pt>
                <c:pt idx="52">
                  <c:v>7829</c:v>
                </c:pt>
                <c:pt idx="53">
                  <c:v>7827</c:v>
                </c:pt>
                <c:pt idx="54">
                  <c:v>7795</c:v>
                </c:pt>
                <c:pt idx="55">
                  <c:v>7773</c:v>
                </c:pt>
                <c:pt idx="56">
                  <c:v>7769</c:v>
                </c:pt>
                <c:pt idx="57">
                  <c:v>7802</c:v>
                </c:pt>
              </c:numCache>
            </c:numRef>
          </c:val>
          <c:smooth val="1"/>
        </c:ser>
        <c:axId val="46593791"/>
        <c:axId val="16690936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59790"/>
        <c:crosses val="autoZero"/>
        <c:auto val="0"/>
        <c:lblOffset val="100"/>
        <c:tickLblSkip val="4"/>
        <c:noMultiLvlLbl val="0"/>
      </c:catAx>
      <c:valAx>
        <c:axId val="42459790"/>
        <c:scaling>
          <c:orientation val="minMax"/>
          <c:min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At val="1"/>
        <c:crossBetween val="between"/>
        <c:dispUnits/>
        <c:minorUnit val="2000"/>
      </c:valAx>
      <c:catAx>
        <c:axId val="46593791"/>
        <c:scaling>
          <c:orientation val="minMax"/>
        </c:scaling>
        <c:axPos val="b"/>
        <c:delete val="1"/>
        <c:majorTickMark val="out"/>
        <c:minorTickMark val="none"/>
        <c:tickLblPos val="nextTo"/>
        <c:crossAx val="16690936"/>
        <c:crosses val="autoZero"/>
        <c:auto val="0"/>
        <c:lblOffset val="100"/>
        <c:tickLblSkip val="1"/>
        <c:noMultiLvlLbl val="0"/>
      </c:catAx>
      <c:valAx>
        <c:axId val="16690936"/>
        <c:scaling>
          <c:orientation val="minMax"/>
          <c:min val="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 val="max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40575"/>
          <c:w val="0.15725"/>
          <c:h val="0.2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3"/>
          <c:w val="0.9485"/>
          <c:h val="0.99975"/>
        </c:manualLayout>
      </c:layout>
      <c:lineChart>
        <c:grouping val="standard"/>
        <c:varyColors val="0"/>
        <c:ser>
          <c:idx val="0"/>
          <c:order val="0"/>
          <c:tx>
            <c:v>出生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'人口動態'!$A$21:$A$49</c:f>
              <c:strCache/>
            </c:strRef>
          </c:cat>
          <c:val>
            <c:numRef>
              <c:f>'人口動態'!$B$21:$B$49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死亡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'人口動態'!$A$21:$A$49</c:f>
              <c:strCache/>
            </c:strRef>
          </c:cat>
          <c:val>
            <c:numRef>
              <c:f>'人口動態'!$C$21:$C$49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8514531"/>
        <c:axId val="9521916"/>
      </c:lineChart>
      <c:catAx>
        <c:axId val="8514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 val="autoZero"/>
        <c:auto val="1"/>
        <c:lblOffset val="100"/>
        <c:tickLblSkip val="5"/>
        <c:tickMarkSkip val="5"/>
        <c:noMultiLvlLbl val="0"/>
      </c:catAx>
      <c:valAx>
        <c:axId val="9521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10125"/>
          <c:w val="0.217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075"/>
          <c:h val="0.97825"/>
        </c:manualLayout>
      </c:layout>
      <c:lineChart>
        <c:grouping val="standard"/>
        <c:varyColors val="0"/>
        <c:ser>
          <c:idx val="0"/>
          <c:order val="0"/>
          <c:tx>
            <c:v>転入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'人口動態'!$A$21:$A$49</c:f>
              <c:strCache/>
            </c:strRef>
          </c:cat>
          <c:val>
            <c:numRef>
              <c:f>'人口動態'!$E$21:$E$49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転出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'人口動態'!$A$21:$A$49</c:f>
              <c:strCache/>
            </c:strRef>
          </c:cat>
          <c:val>
            <c:numRef>
              <c:f>'人口動態'!$F$21:$F$49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8588381"/>
        <c:axId val="33077702"/>
      </c:line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 val="autoZero"/>
        <c:auto val="1"/>
        <c:lblOffset val="100"/>
        <c:tickLblSkip val="5"/>
        <c:tickMarkSkip val="5"/>
        <c:noMultiLvlLbl val="0"/>
      </c:catAx>
      <c:valAx>
        <c:axId val="33077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At val="1"/>
        <c:crossBetween val="between"/>
        <c:dispUnits/>
        <c:majorUnit val="2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207"/>
          <c:w val="0.2532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173"/>
          <c:w val="0.60225"/>
          <c:h val="0.754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9CC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CC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F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99CC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'産業別人口グラフ'!$A$6:$A$8</c:f>
              <c:strCache/>
            </c:strRef>
          </c:cat>
          <c:val>
            <c:numRef>
              <c:f>'産業別人口グラフ'!$B$6:$B$8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1"/>
          <c:w val="0.89875"/>
          <c:h val="0.9025"/>
        </c:manualLayout>
      </c:layout>
      <c:lineChart>
        <c:grouping val="standard"/>
        <c:varyColors val="0"/>
        <c:ser>
          <c:idx val="1"/>
          <c:order val="0"/>
          <c:tx>
            <c:v>男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'人口・世帯グラフ'!$A$3:$A$60</c:f>
              <c:strCache>
                <c:ptCount val="58"/>
                <c:pt idx="0">
                  <c:v>大正9年</c:v>
                </c:pt>
                <c:pt idx="1">
                  <c:v>14</c:v>
                </c:pt>
                <c:pt idx="2">
                  <c:v>昭和5年</c:v>
                </c:pt>
                <c:pt idx="3">
                  <c:v>10</c:v>
                </c:pt>
                <c:pt idx="4">
                  <c:v>昭和15年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平成元年</c:v>
                </c:pt>
                <c:pt idx="42">
                  <c:v>2</c:v>
                </c:pt>
                <c:pt idx="43">
                  <c:v>3</c:v>
                </c:pt>
                <c:pt idx="44">
                  <c:v>平成4年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strCache>
            </c:strRef>
          </c:cat>
          <c:val>
            <c:numRef>
              <c:f>'人口・世帯グラフ'!$D$3:$D$60</c:f>
              <c:numCache>
                <c:ptCount val="58"/>
                <c:pt idx="0">
                  <c:v>15817</c:v>
                </c:pt>
                <c:pt idx="1">
                  <c:v>16604</c:v>
                </c:pt>
                <c:pt idx="2">
                  <c:v>16983</c:v>
                </c:pt>
                <c:pt idx="3">
                  <c:v>17091</c:v>
                </c:pt>
                <c:pt idx="4">
                  <c:v>17221</c:v>
                </c:pt>
                <c:pt idx="5">
                  <c:v>19876</c:v>
                </c:pt>
                <c:pt idx="6">
                  <c:v>20146</c:v>
                </c:pt>
                <c:pt idx="7">
                  <c:v>19451</c:v>
                </c:pt>
                <c:pt idx="8">
                  <c:v>19282</c:v>
                </c:pt>
                <c:pt idx="9">
                  <c:v>18970</c:v>
                </c:pt>
                <c:pt idx="10">
                  <c:v>18758</c:v>
                </c:pt>
                <c:pt idx="11">
                  <c:v>18541</c:v>
                </c:pt>
                <c:pt idx="12">
                  <c:v>17984</c:v>
                </c:pt>
                <c:pt idx="13">
                  <c:v>17710</c:v>
                </c:pt>
                <c:pt idx="14">
                  <c:v>17332</c:v>
                </c:pt>
                <c:pt idx="15">
                  <c:v>16902</c:v>
                </c:pt>
                <c:pt idx="16">
                  <c:v>16653</c:v>
                </c:pt>
                <c:pt idx="17">
                  <c:v>16693</c:v>
                </c:pt>
                <c:pt idx="18">
                  <c:v>16442</c:v>
                </c:pt>
                <c:pt idx="19">
                  <c:v>16184</c:v>
                </c:pt>
                <c:pt idx="20">
                  <c:v>15965</c:v>
                </c:pt>
                <c:pt idx="21">
                  <c:v>15750</c:v>
                </c:pt>
                <c:pt idx="22">
                  <c:v>15476</c:v>
                </c:pt>
                <c:pt idx="23">
                  <c:v>15309</c:v>
                </c:pt>
                <c:pt idx="24">
                  <c:v>15094</c:v>
                </c:pt>
                <c:pt idx="25">
                  <c:v>15057</c:v>
                </c:pt>
                <c:pt idx="26">
                  <c:v>14915</c:v>
                </c:pt>
                <c:pt idx="27">
                  <c:v>14824</c:v>
                </c:pt>
                <c:pt idx="28">
                  <c:v>14789</c:v>
                </c:pt>
                <c:pt idx="29">
                  <c:v>14630</c:v>
                </c:pt>
                <c:pt idx="30">
                  <c:v>14560</c:v>
                </c:pt>
                <c:pt idx="31">
                  <c:v>14497</c:v>
                </c:pt>
                <c:pt idx="32">
                  <c:v>14539</c:v>
                </c:pt>
                <c:pt idx="33">
                  <c:v>14425</c:v>
                </c:pt>
                <c:pt idx="34">
                  <c:v>14341</c:v>
                </c:pt>
                <c:pt idx="35">
                  <c:v>14264</c:v>
                </c:pt>
                <c:pt idx="36">
                  <c:v>14254</c:v>
                </c:pt>
                <c:pt idx="37">
                  <c:v>14063</c:v>
                </c:pt>
                <c:pt idx="38">
                  <c:v>13983</c:v>
                </c:pt>
                <c:pt idx="39">
                  <c:v>13894</c:v>
                </c:pt>
                <c:pt idx="40">
                  <c:v>13805</c:v>
                </c:pt>
                <c:pt idx="41">
                  <c:v>13710</c:v>
                </c:pt>
                <c:pt idx="42">
                  <c:v>13509</c:v>
                </c:pt>
                <c:pt idx="43">
                  <c:v>13341</c:v>
                </c:pt>
                <c:pt idx="44">
                  <c:v>13276</c:v>
                </c:pt>
                <c:pt idx="45">
                  <c:v>13291</c:v>
                </c:pt>
                <c:pt idx="46">
                  <c:v>13237</c:v>
                </c:pt>
                <c:pt idx="47">
                  <c:v>13149</c:v>
                </c:pt>
                <c:pt idx="48">
                  <c:v>13041</c:v>
                </c:pt>
                <c:pt idx="49">
                  <c:v>13017</c:v>
                </c:pt>
                <c:pt idx="50">
                  <c:v>12923</c:v>
                </c:pt>
                <c:pt idx="51">
                  <c:v>12793</c:v>
                </c:pt>
                <c:pt idx="52">
                  <c:v>12680</c:v>
                </c:pt>
                <c:pt idx="53">
                  <c:v>12540</c:v>
                </c:pt>
                <c:pt idx="54">
                  <c:v>12413</c:v>
                </c:pt>
                <c:pt idx="55">
                  <c:v>12232</c:v>
                </c:pt>
                <c:pt idx="56">
                  <c:v>12092</c:v>
                </c:pt>
                <c:pt idx="57">
                  <c:v>11947</c:v>
                </c:pt>
              </c:numCache>
            </c:numRef>
          </c:val>
          <c:smooth val="0"/>
        </c:ser>
        <c:ser>
          <c:idx val="2"/>
          <c:order val="1"/>
          <c:tx>
            <c:v>女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'人口・世帯グラフ'!$A$3:$A$60</c:f>
              <c:strCache>
                <c:ptCount val="58"/>
                <c:pt idx="0">
                  <c:v>大正9年</c:v>
                </c:pt>
                <c:pt idx="1">
                  <c:v>14</c:v>
                </c:pt>
                <c:pt idx="2">
                  <c:v>昭和5年</c:v>
                </c:pt>
                <c:pt idx="3">
                  <c:v>10</c:v>
                </c:pt>
                <c:pt idx="4">
                  <c:v>昭和15年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  <c:pt idx="33">
                  <c:v>56</c:v>
                </c:pt>
                <c:pt idx="34">
                  <c:v>57</c:v>
                </c:pt>
                <c:pt idx="35">
                  <c:v>58</c:v>
                </c:pt>
                <c:pt idx="36">
                  <c:v>59</c:v>
                </c:pt>
                <c:pt idx="37">
                  <c:v>60</c:v>
                </c:pt>
                <c:pt idx="38">
                  <c:v>61</c:v>
                </c:pt>
                <c:pt idx="39">
                  <c:v>62</c:v>
                </c:pt>
                <c:pt idx="40">
                  <c:v>63</c:v>
                </c:pt>
                <c:pt idx="41">
                  <c:v>平成元年</c:v>
                </c:pt>
                <c:pt idx="42">
                  <c:v>2</c:v>
                </c:pt>
                <c:pt idx="43">
                  <c:v>3</c:v>
                </c:pt>
                <c:pt idx="44">
                  <c:v>平成4年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13</c:v>
                </c:pt>
                <c:pt idx="54">
                  <c:v>14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</c:strCache>
            </c:strRef>
          </c:cat>
          <c:val>
            <c:numRef>
              <c:f>'人口・世帯グラフ'!$E$3:$E$60</c:f>
              <c:numCache>
                <c:ptCount val="58"/>
                <c:pt idx="0">
                  <c:v>15680</c:v>
                </c:pt>
                <c:pt idx="1">
                  <c:v>16208</c:v>
                </c:pt>
                <c:pt idx="2">
                  <c:v>16551</c:v>
                </c:pt>
                <c:pt idx="3">
                  <c:v>16975</c:v>
                </c:pt>
                <c:pt idx="4">
                  <c:v>17400</c:v>
                </c:pt>
                <c:pt idx="5">
                  <c:v>21483</c:v>
                </c:pt>
                <c:pt idx="6">
                  <c:v>21240</c:v>
                </c:pt>
                <c:pt idx="7">
                  <c:v>20750</c:v>
                </c:pt>
                <c:pt idx="8">
                  <c:v>20684</c:v>
                </c:pt>
                <c:pt idx="9">
                  <c:v>20417</c:v>
                </c:pt>
                <c:pt idx="10">
                  <c:v>20231</c:v>
                </c:pt>
                <c:pt idx="11">
                  <c:v>20077</c:v>
                </c:pt>
                <c:pt idx="12">
                  <c:v>19608</c:v>
                </c:pt>
                <c:pt idx="13">
                  <c:v>19313</c:v>
                </c:pt>
                <c:pt idx="14">
                  <c:v>18904</c:v>
                </c:pt>
                <c:pt idx="15">
                  <c:v>18434</c:v>
                </c:pt>
                <c:pt idx="16">
                  <c:v>18070</c:v>
                </c:pt>
                <c:pt idx="17">
                  <c:v>18106</c:v>
                </c:pt>
                <c:pt idx="18">
                  <c:v>17769</c:v>
                </c:pt>
                <c:pt idx="19">
                  <c:v>17481</c:v>
                </c:pt>
                <c:pt idx="20">
                  <c:v>17177</c:v>
                </c:pt>
                <c:pt idx="21">
                  <c:v>16894</c:v>
                </c:pt>
                <c:pt idx="22">
                  <c:v>16683</c:v>
                </c:pt>
                <c:pt idx="23">
                  <c:v>16476</c:v>
                </c:pt>
                <c:pt idx="24">
                  <c:v>16220</c:v>
                </c:pt>
                <c:pt idx="25">
                  <c:v>16148</c:v>
                </c:pt>
                <c:pt idx="26">
                  <c:v>16010</c:v>
                </c:pt>
                <c:pt idx="27">
                  <c:v>15972</c:v>
                </c:pt>
                <c:pt idx="28">
                  <c:v>15924</c:v>
                </c:pt>
                <c:pt idx="29">
                  <c:v>15828</c:v>
                </c:pt>
                <c:pt idx="30">
                  <c:v>15734</c:v>
                </c:pt>
                <c:pt idx="31">
                  <c:v>15637</c:v>
                </c:pt>
                <c:pt idx="32">
                  <c:v>15534</c:v>
                </c:pt>
                <c:pt idx="33">
                  <c:v>15396</c:v>
                </c:pt>
                <c:pt idx="34">
                  <c:v>15283</c:v>
                </c:pt>
                <c:pt idx="35">
                  <c:v>15185</c:v>
                </c:pt>
                <c:pt idx="36">
                  <c:v>15124</c:v>
                </c:pt>
                <c:pt idx="37">
                  <c:v>14971</c:v>
                </c:pt>
                <c:pt idx="38">
                  <c:v>14903</c:v>
                </c:pt>
                <c:pt idx="39">
                  <c:v>14836</c:v>
                </c:pt>
                <c:pt idx="40">
                  <c:v>14741</c:v>
                </c:pt>
                <c:pt idx="41">
                  <c:v>14689</c:v>
                </c:pt>
                <c:pt idx="42">
                  <c:v>14605</c:v>
                </c:pt>
                <c:pt idx="43">
                  <c:v>14468</c:v>
                </c:pt>
                <c:pt idx="44">
                  <c:v>14416</c:v>
                </c:pt>
                <c:pt idx="45">
                  <c:v>14384</c:v>
                </c:pt>
                <c:pt idx="46">
                  <c:v>14386</c:v>
                </c:pt>
                <c:pt idx="47">
                  <c:v>14274</c:v>
                </c:pt>
                <c:pt idx="48">
                  <c:v>14182</c:v>
                </c:pt>
                <c:pt idx="49">
                  <c:v>14124</c:v>
                </c:pt>
                <c:pt idx="50">
                  <c:v>14092</c:v>
                </c:pt>
                <c:pt idx="51">
                  <c:v>13936</c:v>
                </c:pt>
                <c:pt idx="52">
                  <c:v>13740</c:v>
                </c:pt>
                <c:pt idx="53">
                  <c:v>13598</c:v>
                </c:pt>
                <c:pt idx="54">
                  <c:v>13413</c:v>
                </c:pt>
                <c:pt idx="55">
                  <c:v>13245</c:v>
                </c:pt>
                <c:pt idx="56">
                  <c:v>13130</c:v>
                </c:pt>
                <c:pt idx="57">
                  <c:v>13013</c:v>
                </c:pt>
              </c:numCache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8546"/>
        <c:crosses val="autoZero"/>
        <c:auto val="1"/>
        <c:lblOffset val="100"/>
        <c:tickLblSkip val="4"/>
        <c:noMultiLvlLbl val="0"/>
      </c:catAx>
      <c:valAx>
        <c:axId val="9788546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06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575"/>
          <c:y val="0.2765"/>
          <c:w val="0.1635"/>
          <c:h val="0.1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925"/>
          <c:w val="0.985"/>
          <c:h val="0.94075"/>
        </c:manualLayout>
      </c:layout>
      <c:barChart>
        <c:barDir val="col"/>
        <c:grouping val="clustered"/>
        <c:varyColors val="0"/>
        <c:ser>
          <c:idx val="1"/>
          <c:order val="0"/>
          <c:tx>
            <c:v>人口</c:v>
          </c:tx>
          <c:spPr>
            <a:pattFill prst="pct2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'人口・世帯グラフ'!$A$3:$A$60</c:f>
              <c:strCache/>
            </c:strRef>
          </c:cat>
          <c:val>
            <c:numRef>
              <c:f>'人口・世帯グラフ'!$B$3:$B$60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</c:ser>
        <c:gapWidth val="50"/>
        <c:axId val="20988051"/>
        <c:axId val="54674732"/>
      </c:barChart>
      <c:lineChart>
        <c:grouping val="standard"/>
        <c:varyColors val="0"/>
        <c:ser>
          <c:idx val="0"/>
          <c:order val="1"/>
          <c:tx>
            <c:v>世帯数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'人口・世帯グラフ'!$C$3:$C$60</c:f>
              <c:numCach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val>
          <c:smooth val="1"/>
        </c:ser>
        <c:axId val="22310541"/>
        <c:axId val="66577142"/>
      </c:line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4732"/>
        <c:crosses val="autoZero"/>
        <c:auto val="0"/>
        <c:lblOffset val="100"/>
        <c:tickLblSkip val="4"/>
        <c:noMultiLvlLbl val="0"/>
      </c:catAx>
      <c:valAx>
        <c:axId val="54674732"/>
        <c:scaling>
          <c:orientation val="minMax"/>
          <c:min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At val="1"/>
        <c:crossBetween val="between"/>
        <c:dispUnits/>
        <c:minorUnit val="2000"/>
      </c:valAx>
      <c:catAx>
        <c:axId val="22310541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7142"/>
        <c:crosses val="autoZero"/>
        <c:auto val="0"/>
        <c:lblOffset val="100"/>
        <c:tickLblSkip val="1"/>
        <c:noMultiLvlLbl val="0"/>
      </c:catAx>
      <c:valAx>
        <c:axId val="66577142"/>
        <c:scaling>
          <c:orientation val="minMax"/>
          <c:min val="4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541"/>
        <c:crosses val="max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80175"/>
          <c:w val="0.156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5325"/>
          <c:w val="0.9225"/>
          <c:h val="0.90125"/>
        </c:manualLayout>
      </c:layout>
      <c:lineChart>
        <c:grouping val="standard"/>
        <c:varyColors val="0"/>
        <c:ser>
          <c:idx val="1"/>
          <c:order val="0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'人口・世帯グラフ'!$A$3:$A$61</c:f>
              <c:strCache/>
            </c:strRef>
          </c:cat>
          <c:val>
            <c:numRef>
              <c:f>'人口・世帯グラフ'!$D$3:$D$61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'人口・世帯グラフ'!$A$3:$A$61</c:f>
              <c:strCache/>
            </c:strRef>
          </c:cat>
          <c:val>
            <c:numRef>
              <c:f>'人口・世帯グラフ'!$E$3:$E$61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9392"/>
        <c:crosses val="autoZero"/>
        <c:auto val="1"/>
        <c:lblOffset val="100"/>
        <c:tickLblSkip val="4"/>
        <c:noMultiLvlLbl val="0"/>
      </c:catAx>
      <c:valAx>
        <c:axId val="24039392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42575"/>
          <c:w val="0.175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8425"/>
          <c:w val="0.983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smCheck">
              <a:fgClr>
                <a:srgbClr val="FFFFFF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'各歳別グラフ'!$A$2:$A$22</c:f>
              <c:strCache>
                <c:ptCount val="21"/>
                <c:pt idx="0">
                  <c:v>  0   ～    4</c:v>
                </c:pt>
                <c:pt idx="1">
                  <c:v>  5   ～    9</c:v>
                </c:pt>
                <c:pt idx="2">
                  <c:v> 10   ～   14</c:v>
                </c:pt>
                <c:pt idx="3">
                  <c:v> 15   ～   19</c:v>
                </c:pt>
                <c:pt idx="4">
                  <c:v> 20   ～   24</c:v>
                </c:pt>
                <c:pt idx="5">
                  <c:v> 25   ～   29</c:v>
                </c:pt>
                <c:pt idx="6">
                  <c:v> 30   ～   34</c:v>
                </c:pt>
                <c:pt idx="7">
                  <c:v> 35   ～   39</c:v>
                </c:pt>
                <c:pt idx="8">
                  <c:v> 40   ～   44 </c:v>
                </c:pt>
                <c:pt idx="9">
                  <c:v> 45   ～   49</c:v>
                </c:pt>
                <c:pt idx="10">
                  <c:v> 50   ～   54</c:v>
                </c:pt>
                <c:pt idx="11">
                  <c:v> 55   ～   59</c:v>
                </c:pt>
                <c:pt idx="12">
                  <c:v> 60   ～   64</c:v>
                </c:pt>
                <c:pt idx="13">
                  <c:v> 65   ～   69    </c:v>
                </c:pt>
                <c:pt idx="14">
                  <c:v> 70   ～   74</c:v>
                </c:pt>
                <c:pt idx="15">
                  <c:v> 75   ～   79</c:v>
                </c:pt>
                <c:pt idx="16">
                  <c:v> 80   ～   84</c:v>
                </c:pt>
                <c:pt idx="17">
                  <c:v> 85   ～   89</c:v>
                </c:pt>
                <c:pt idx="18">
                  <c:v> 90   ～   94</c:v>
                </c:pt>
                <c:pt idx="19">
                  <c:v> 95   ～   99</c:v>
                </c:pt>
                <c:pt idx="20">
                  <c:v>100  ～</c:v>
                </c:pt>
              </c:strCache>
            </c:strRef>
          </c:cat>
          <c:val>
            <c:numRef>
              <c:f>'各歳別グラフ'!$B$2:$B$22</c:f>
              <c:numCache>
                <c:ptCount val="21"/>
                <c:pt idx="0">
                  <c:v>-488</c:v>
                </c:pt>
                <c:pt idx="1">
                  <c:v>-597</c:v>
                </c:pt>
                <c:pt idx="2">
                  <c:v>-658</c:v>
                </c:pt>
                <c:pt idx="3">
                  <c:v>-656</c:v>
                </c:pt>
                <c:pt idx="4">
                  <c:v>-363</c:v>
                </c:pt>
                <c:pt idx="5">
                  <c:v>-575</c:v>
                </c:pt>
                <c:pt idx="6">
                  <c:v>-650</c:v>
                </c:pt>
                <c:pt idx="7">
                  <c:v>-668</c:v>
                </c:pt>
                <c:pt idx="8">
                  <c:v>-663</c:v>
                </c:pt>
                <c:pt idx="9">
                  <c:v>-729</c:v>
                </c:pt>
                <c:pt idx="10">
                  <c:v>-903</c:v>
                </c:pt>
                <c:pt idx="11">
                  <c:v>-1143</c:v>
                </c:pt>
                <c:pt idx="12">
                  <c:v>-711</c:v>
                </c:pt>
                <c:pt idx="13">
                  <c:v>-697</c:v>
                </c:pt>
                <c:pt idx="14">
                  <c:v>-732</c:v>
                </c:pt>
                <c:pt idx="15">
                  <c:v>-759</c:v>
                </c:pt>
                <c:pt idx="16">
                  <c:v>-495</c:v>
                </c:pt>
                <c:pt idx="17">
                  <c:v>-200</c:v>
                </c:pt>
                <c:pt idx="18">
                  <c:v>-70</c:v>
                </c:pt>
                <c:pt idx="19">
                  <c:v>-7</c:v>
                </c:pt>
                <c:pt idx="20">
                  <c:v>0</c:v>
                </c:pt>
              </c:numCache>
            </c:numRef>
          </c:val>
        </c:ser>
        <c:gapWidth val="0"/>
        <c:axId val="15027937"/>
        <c:axId val="1033706"/>
      </c:barChart>
      <c:catAx>
        <c:axId val="15027937"/>
        <c:scaling>
          <c:orientation val="minMax"/>
        </c:scaling>
        <c:axPos val="l"/>
        <c:delete val="0"/>
        <c:numFmt formatCode="0;[Red]0" sourceLinked="0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crossAx val="1033706"/>
        <c:crosses val="autoZero"/>
        <c:auto val="1"/>
        <c:lblOffset val="100"/>
        <c:tickLblSkip val="2"/>
        <c:noMultiLvlLbl val="0"/>
      </c:catAx>
      <c:valAx>
        <c:axId val="1033706"/>
        <c:scaling>
          <c:orientation val="minMax"/>
          <c:min val="-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7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25"/>
          <c:w val="0.72775"/>
          <c:h val="0.91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'各歳別グラフ'!$A$2:$A$22</c:f>
              <c:strCache>
                <c:ptCount val="21"/>
                <c:pt idx="0">
                  <c:v>  0   ～    4</c:v>
                </c:pt>
                <c:pt idx="1">
                  <c:v>  5   ～    9</c:v>
                </c:pt>
                <c:pt idx="2">
                  <c:v> 10   ～   14</c:v>
                </c:pt>
                <c:pt idx="3">
                  <c:v> 15   ～   19</c:v>
                </c:pt>
                <c:pt idx="4">
                  <c:v> 20   ～   24</c:v>
                </c:pt>
                <c:pt idx="5">
                  <c:v> 25   ～   29</c:v>
                </c:pt>
                <c:pt idx="6">
                  <c:v> 30   ～   34</c:v>
                </c:pt>
                <c:pt idx="7">
                  <c:v> 35   ～   39</c:v>
                </c:pt>
                <c:pt idx="8">
                  <c:v> 40   ～   44 </c:v>
                </c:pt>
                <c:pt idx="9">
                  <c:v> 45   ～   49</c:v>
                </c:pt>
                <c:pt idx="10">
                  <c:v> 50   ～   54</c:v>
                </c:pt>
                <c:pt idx="11">
                  <c:v> 55   ～   59</c:v>
                </c:pt>
                <c:pt idx="12">
                  <c:v> 60   ～   64</c:v>
                </c:pt>
                <c:pt idx="13">
                  <c:v> 65   ～   69    </c:v>
                </c:pt>
                <c:pt idx="14">
                  <c:v> 70   ～   74</c:v>
                </c:pt>
                <c:pt idx="15">
                  <c:v> 75   ～   79</c:v>
                </c:pt>
                <c:pt idx="16">
                  <c:v> 80   ～   84</c:v>
                </c:pt>
                <c:pt idx="17">
                  <c:v> 85   ～   89</c:v>
                </c:pt>
                <c:pt idx="18">
                  <c:v> 90   ～   94</c:v>
                </c:pt>
                <c:pt idx="19">
                  <c:v> 95   ～   99</c:v>
                </c:pt>
                <c:pt idx="20">
                  <c:v>100  ～</c:v>
                </c:pt>
              </c:strCache>
            </c:strRef>
          </c:cat>
          <c:val>
            <c:numRef>
              <c:f>'各歳別グラフ'!$C$2:$C$22</c:f>
              <c:numCache>
                <c:ptCount val="21"/>
                <c:pt idx="0">
                  <c:v>419</c:v>
                </c:pt>
                <c:pt idx="1">
                  <c:v>542</c:v>
                </c:pt>
                <c:pt idx="2">
                  <c:v>651</c:v>
                </c:pt>
                <c:pt idx="3">
                  <c:v>669</c:v>
                </c:pt>
                <c:pt idx="4">
                  <c:v>401</c:v>
                </c:pt>
                <c:pt idx="5">
                  <c:v>543</c:v>
                </c:pt>
                <c:pt idx="6">
                  <c:v>628</c:v>
                </c:pt>
                <c:pt idx="7">
                  <c:v>638</c:v>
                </c:pt>
                <c:pt idx="8">
                  <c:v>652</c:v>
                </c:pt>
                <c:pt idx="9">
                  <c:v>760</c:v>
                </c:pt>
                <c:pt idx="10">
                  <c:v>857</c:v>
                </c:pt>
                <c:pt idx="11">
                  <c:v>997</c:v>
                </c:pt>
                <c:pt idx="12">
                  <c:v>715</c:v>
                </c:pt>
                <c:pt idx="13">
                  <c:v>815</c:v>
                </c:pt>
                <c:pt idx="14">
                  <c:v>965</c:v>
                </c:pt>
                <c:pt idx="15">
                  <c:v>988</c:v>
                </c:pt>
                <c:pt idx="16">
                  <c:v>781</c:v>
                </c:pt>
                <c:pt idx="17">
                  <c:v>444</c:v>
                </c:pt>
                <c:pt idx="18">
                  <c:v>240</c:v>
                </c:pt>
                <c:pt idx="19">
                  <c:v>60</c:v>
                </c:pt>
                <c:pt idx="20">
                  <c:v>4</c:v>
                </c:pt>
              </c:numCache>
            </c:numRef>
          </c:val>
        </c:ser>
        <c:gapWidth val="0"/>
        <c:axId val="9303355"/>
        <c:axId val="16621332"/>
      </c:barChart>
      <c:catAx>
        <c:axId val="9303355"/>
        <c:scaling>
          <c:orientation val="minMax"/>
        </c:scaling>
        <c:axPos val="l"/>
        <c:delete val="1"/>
        <c:majorTickMark val="out"/>
        <c:minorTickMark val="none"/>
        <c:tickLblPos val="nextTo"/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0335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（１）年齢５歳階級別人口の推移
（平成１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年１日現在）
</a:t>
            </a:r>
          </a:p>
        </c:rich>
      </c:tx>
      <c:layout>
        <c:manualLayout>
          <c:xMode val="factor"/>
          <c:yMode val="factor"/>
          <c:x val="0.2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25"/>
          <c:y val="0.08775"/>
          <c:w val="0.62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smCheck">
              <a:fgClr>
                <a:srgbClr val="FFFFFF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;[Red]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;[Red]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;[Red]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'各歳別グラフ'!$A$2:$A$22</c:f>
              <c:strCache/>
            </c:strRef>
          </c:cat>
          <c:val>
            <c:numRef>
              <c:f>'各歳別グラフ'!$B$2:$B$22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15374261"/>
        <c:axId val="4150622"/>
      </c:barChart>
      <c:catAx>
        <c:axId val="15374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男性　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11,778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61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622"/>
        <c:crosses val="autoZero"/>
        <c:auto val="1"/>
        <c:lblOffset val="100"/>
        <c:tickLblSkip val="2"/>
        <c:noMultiLvlLbl val="0"/>
      </c:catAx>
      <c:valAx>
        <c:axId val="4150622"/>
        <c:scaling>
          <c:orientation val="minMax"/>
          <c:min val="-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5"/>
              <c:y val="-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42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女性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12,777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0.134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95"/>
          <c:w val="0.70175"/>
          <c:h val="0.910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ivot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'各歳別グラフ'!$A$2:$A$22</c:f>
              <c:strCache/>
            </c:strRef>
          </c:cat>
          <c:val>
            <c:numRef>
              <c:f>'各歳別グラフ'!$C$2:$C$22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37355599"/>
        <c:axId val="656072"/>
      </c:barChart>
      <c:catAx>
        <c:axId val="37355599"/>
        <c:scaling>
          <c:orientation val="minMax"/>
        </c:scaling>
        <c:axPos val="l"/>
        <c:delete val="1"/>
        <c:majorTickMark val="out"/>
        <c:minorTickMark val="none"/>
        <c:tickLblPos val="nextTo"/>
        <c:crossAx val="656072"/>
        <c:crosses val="autoZero"/>
        <c:auto val="1"/>
        <c:lblOffset val="100"/>
        <c:tickLblSkip val="1"/>
        <c:noMultiLvlLbl val="0"/>
      </c:catAx>
      <c:valAx>
        <c:axId val="6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559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1175"/>
          <c:w val="0.838"/>
          <c:h val="0.98975"/>
        </c:manualLayout>
      </c:layout>
      <c:areaChart>
        <c:grouping val="stacked"/>
        <c:varyColors val="0"/>
        <c:ser>
          <c:idx val="0"/>
          <c:order val="0"/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'年齢3区分別人口の推移'!$A$21:$A$42</c:f>
              <c:strCache/>
            </c:strRef>
          </c:cat>
          <c:val>
            <c:numRef>
              <c:f>'年齢3区分別人口の推移'!$C$21:$C$42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'年齢3区分別人口の推移'!$A$21:$A$42</c:f>
              <c:strCache/>
            </c:strRef>
          </c:cat>
          <c:val>
            <c:numRef>
              <c:f>'年齢3区分別人口の推移'!$D$21:$D$42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'年齢3区分別人口の推移'!$A$21:$A$42</c:f>
              <c:strCache/>
            </c:strRef>
          </c:cat>
          <c:val>
            <c:numRef>
              <c:f>'年齢3区分別人口の推移'!$E$21:$E$42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904649"/>
        <c:axId val="53141842"/>
      </c:area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41842"/>
        <c:crosses val="autoZero"/>
        <c:auto val="1"/>
        <c:lblOffset val="100"/>
        <c:tickLblSkip val="1"/>
        <c:noMultiLvlLbl val="0"/>
      </c:catAx>
      <c:valAx>
        <c:axId val="53141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1" name="Rectangle 79"/>
        <xdr:cNvSpPr>
          <a:spLocks/>
        </xdr:cNvSpPr>
      </xdr:nvSpPr>
      <xdr:spPr>
        <a:xfrm>
          <a:off x="3105150" y="6343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85725</xdr:rowOff>
    </xdr:from>
    <xdr:to>
      <xdr:col>10</xdr:col>
      <xdr:colOff>685800</xdr:colOff>
      <xdr:row>17</xdr:row>
      <xdr:rowOff>85725</xdr:rowOff>
    </xdr:to>
    <xdr:sp>
      <xdr:nvSpPr>
        <xdr:cNvPr id="2" name="Line 174"/>
        <xdr:cNvSpPr>
          <a:spLocks/>
        </xdr:cNvSpPr>
      </xdr:nvSpPr>
      <xdr:spPr>
        <a:xfrm flipH="1">
          <a:off x="8001000" y="3171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17</xdr:row>
      <xdr:rowOff>85725</xdr:rowOff>
    </xdr:from>
    <xdr:to>
      <xdr:col>10</xdr:col>
      <xdr:colOff>400050</xdr:colOff>
      <xdr:row>18</xdr:row>
      <xdr:rowOff>104775</xdr:rowOff>
    </xdr:to>
    <xdr:sp>
      <xdr:nvSpPr>
        <xdr:cNvPr id="3" name="Line 176"/>
        <xdr:cNvSpPr>
          <a:spLocks/>
        </xdr:cNvSpPr>
      </xdr:nvSpPr>
      <xdr:spPr>
        <a:xfrm>
          <a:off x="8010525" y="317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104775</xdr:rowOff>
    </xdr:from>
    <xdr:to>
      <xdr:col>10</xdr:col>
      <xdr:colOff>685800</xdr:colOff>
      <xdr:row>18</xdr:row>
      <xdr:rowOff>104775</xdr:rowOff>
    </xdr:to>
    <xdr:sp>
      <xdr:nvSpPr>
        <xdr:cNvPr id="4" name="Line 177"/>
        <xdr:cNvSpPr>
          <a:spLocks/>
        </xdr:cNvSpPr>
      </xdr:nvSpPr>
      <xdr:spPr>
        <a:xfrm>
          <a:off x="8020050" y="3362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161925</xdr:rowOff>
    </xdr:from>
    <xdr:to>
      <xdr:col>10</xdr:col>
      <xdr:colOff>400050</xdr:colOff>
      <xdr:row>17</xdr:row>
      <xdr:rowOff>161925</xdr:rowOff>
    </xdr:to>
    <xdr:sp>
      <xdr:nvSpPr>
        <xdr:cNvPr id="5" name="Line 178"/>
        <xdr:cNvSpPr>
          <a:spLocks/>
        </xdr:cNvSpPr>
      </xdr:nvSpPr>
      <xdr:spPr>
        <a:xfrm>
          <a:off x="7629525" y="3248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95250</xdr:rowOff>
    </xdr:from>
    <xdr:to>
      <xdr:col>10</xdr:col>
      <xdr:colOff>685800</xdr:colOff>
      <xdr:row>22</xdr:row>
      <xdr:rowOff>95250</xdr:rowOff>
    </xdr:to>
    <xdr:sp>
      <xdr:nvSpPr>
        <xdr:cNvPr id="6" name="Line 179"/>
        <xdr:cNvSpPr>
          <a:spLocks/>
        </xdr:cNvSpPr>
      </xdr:nvSpPr>
      <xdr:spPr>
        <a:xfrm>
          <a:off x="8029575" y="4038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22</xdr:row>
      <xdr:rowOff>95250</xdr:rowOff>
    </xdr:from>
    <xdr:to>
      <xdr:col>10</xdr:col>
      <xdr:colOff>428625</xdr:colOff>
      <xdr:row>23</xdr:row>
      <xdr:rowOff>95250</xdr:rowOff>
    </xdr:to>
    <xdr:sp>
      <xdr:nvSpPr>
        <xdr:cNvPr id="7" name="Line 180"/>
        <xdr:cNvSpPr>
          <a:spLocks/>
        </xdr:cNvSpPr>
      </xdr:nvSpPr>
      <xdr:spPr>
        <a:xfrm>
          <a:off x="8039100" y="40386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447675</xdr:colOff>
      <xdr:row>23</xdr:row>
      <xdr:rowOff>85725</xdr:rowOff>
    </xdr:from>
    <xdr:to>
      <xdr:col>11</xdr:col>
      <xdr:colOff>9525</xdr:colOff>
      <xdr:row>23</xdr:row>
      <xdr:rowOff>85725</xdr:rowOff>
    </xdr:to>
    <xdr:sp>
      <xdr:nvSpPr>
        <xdr:cNvPr id="8" name="Line 181"/>
        <xdr:cNvSpPr>
          <a:spLocks/>
        </xdr:cNvSpPr>
      </xdr:nvSpPr>
      <xdr:spPr>
        <a:xfrm>
          <a:off x="8058150" y="42005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23</xdr:row>
      <xdr:rowOff>0</xdr:rowOff>
    </xdr:from>
    <xdr:to>
      <xdr:col>10</xdr:col>
      <xdr:colOff>447675</xdr:colOff>
      <xdr:row>23</xdr:row>
      <xdr:rowOff>0</xdr:rowOff>
    </xdr:to>
    <xdr:sp>
      <xdr:nvSpPr>
        <xdr:cNvPr id="9" name="Line 182"/>
        <xdr:cNvSpPr>
          <a:spLocks/>
        </xdr:cNvSpPr>
      </xdr:nvSpPr>
      <xdr:spPr>
        <a:xfrm>
          <a:off x="7639050" y="4114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0</xdr:rowOff>
    </xdr:from>
    <xdr:to>
      <xdr:col>10</xdr:col>
      <xdr:colOff>400050</xdr:colOff>
      <xdr:row>29</xdr:row>
      <xdr:rowOff>0</xdr:rowOff>
    </xdr:to>
    <xdr:sp>
      <xdr:nvSpPr>
        <xdr:cNvPr id="10" name="Line 183"/>
        <xdr:cNvSpPr>
          <a:spLocks/>
        </xdr:cNvSpPr>
      </xdr:nvSpPr>
      <xdr:spPr>
        <a:xfrm>
          <a:off x="7629525" y="5143500"/>
          <a:ext cx="3810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685800</xdr:colOff>
      <xdr:row>33</xdr:row>
      <xdr:rowOff>0</xdr:rowOff>
    </xdr:to>
    <xdr:sp>
      <xdr:nvSpPr>
        <xdr:cNvPr id="11" name="Line 184"/>
        <xdr:cNvSpPr>
          <a:spLocks/>
        </xdr:cNvSpPr>
      </xdr:nvSpPr>
      <xdr:spPr>
        <a:xfrm>
          <a:off x="7610475" y="5829300"/>
          <a:ext cx="6858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33</xdr:row>
      <xdr:rowOff>0</xdr:rowOff>
    </xdr:from>
    <xdr:to>
      <xdr:col>10</xdr:col>
      <xdr:colOff>438150</xdr:colOff>
      <xdr:row>33</xdr:row>
      <xdr:rowOff>0</xdr:rowOff>
    </xdr:to>
    <xdr:sp>
      <xdr:nvSpPr>
        <xdr:cNvPr id="12" name="Line 185"/>
        <xdr:cNvSpPr>
          <a:spLocks/>
        </xdr:cNvSpPr>
      </xdr:nvSpPr>
      <xdr:spPr>
        <a:xfrm>
          <a:off x="8048625" y="5829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447675</xdr:colOff>
      <xdr:row>43</xdr:row>
      <xdr:rowOff>76200</xdr:rowOff>
    </xdr:from>
    <xdr:to>
      <xdr:col>11</xdr:col>
      <xdr:colOff>9525</xdr:colOff>
      <xdr:row>43</xdr:row>
      <xdr:rowOff>76200</xdr:rowOff>
    </xdr:to>
    <xdr:sp>
      <xdr:nvSpPr>
        <xdr:cNvPr id="13" name="Line 186"/>
        <xdr:cNvSpPr>
          <a:spLocks/>
        </xdr:cNvSpPr>
      </xdr:nvSpPr>
      <xdr:spPr>
        <a:xfrm>
          <a:off x="8058150" y="7620000"/>
          <a:ext cx="257175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0</xdr:rowOff>
    </xdr:from>
    <xdr:to>
      <xdr:col>10</xdr:col>
      <xdr:colOff>447675</xdr:colOff>
      <xdr:row>33</xdr:row>
      <xdr:rowOff>0</xdr:rowOff>
    </xdr:to>
    <xdr:sp>
      <xdr:nvSpPr>
        <xdr:cNvPr id="14" name="Line 187"/>
        <xdr:cNvSpPr>
          <a:spLocks/>
        </xdr:cNvSpPr>
      </xdr:nvSpPr>
      <xdr:spPr>
        <a:xfrm>
          <a:off x="7639050" y="5829300"/>
          <a:ext cx="4191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0</xdr:rowOff>
    </xdr:from>
    <xdr:to>
      <xdr:col>10</xdr:col>
      <xdr:colOff>685800</xdr:colOff>
      <xdr:row>29</xdr:row>
      <xdr:rowOff>0</xdr:rowOff>
    </xdr:to>
    <xdr:sp>
      <xdr:nvSpPr>
        <xdr:cNvPr id="15" name="Line 192"/>
        <xdr:cNvSpPr>
          <a:spLocks/>
        </xdr:cNvSpPr>
      </xdr:nvSpPr>
      <xdr:spPr>
        <a:xfrm>
          <a:off x="8020050" y="5143500"/>
          <a:ext cx="276225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0</xdr:rowOff>
    </xdr:from>
    <xdr:to>
      <xdr:col>10</xdr:col>
      <xdr:colOff>685800</xdr:colOff>
      <xdr:row>29</xdr:row>
      <xdr:rowOff>0</xdr:rowOff>
    </xdr:to>
    <xdr:sp>
      <xdr:nvSpPr>
        <xdr:cNvPr id="16" name="Line 193"/>
        <xdr:cNvSpPr>
          <a:spLocks/>
        </xdr:cNvSpPr>
      </xdr:nvSpPr>
      <xdr:spPr>
        <a:xfrm flipH="1">
          <a:off x="8001000" y="5143500"/>
          <a:ext cx="295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29</xdr:row>
      <xdr:rowOff>0</xdr:rowOff>
    </xdr:from>
    <xdr:to>
      <xdr:col>10</xdr:col>
      <xdr:colOff>419100</xdr:colOff>
      <xdr:row>29</xdr:row>
      <xdr:rowOff>0</xdr:rowOff>
    </xdr:to>
    <xdr:sp>
      <xdr:nvSpPr>
        <xdr:cNvPr id="17" name="Line 194"/>
        <xdr:cNvSpPr>
          <a:spLocks/>
        </xdr:cNvSpPr>
      </xdr:nvSpPr>
      <xdr:spPr>
        <a:xfrm>
          <a:off x="8029575" y="514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0</xdr:rowOff>
    </xdr:from>
    <xdr:to>
      <xdr:col>10</xdr:col>
      <xdr:colOff>685800</xdr:colOff>
      <xdr:row>29</xdr:row>
      <xdr:rowOff>0</xdr:rowOff>
    </xdr:to>
    <xdr:sp>
      <xdr:nvSpPr>
        <xdr:cNvPr id="18" name="Line 195"/>
        <xdr:cNvSpPr>
          <a:spLocks/>
        </xdr:cNvSpPr>
      </xdr:nvSpPr>
      <xdr:spPr>
        <a:xfrm>
          <a:off x="8020050" y="514350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29</xdr:row>
      <xdr:rowOff>0</xdr:rowOff>
    </xdr:from>
    <xdr:to>
      <xdr:col>10</xdr:col>
      <xdr:colOff>409575</xdr:colOff>
      <xdr:row>29</xdr:row>
      <xdr:rowOff>0</xdr:rowOff>
    </xdr:to>
    <xdr:sp>
      <xdr:nvSpPr>
        <xdr:cNvPr id="19" name="Line 196"/>
        <xdr:cNvSpPr>
          <a:spLocks/>
        </xdr:cNvSpPr>
      </xdr:nvSpPr>
      <xdr:spPr>
        <a:xfrm>
          <a:off x="7639050" y="51435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85725</xdr:rowOff>
    </xdr:from>
    <xdr:to>
      <xdr:col>11</xdr:col>
      <xdr:colOff>9525</xdr:colOff>
      <xdr:row>38</xdr:row>
      <xdr:rowOff>85725</xdr:rowOff>
    </xdr:to>
    <xdr:sp>
      <xdr:nvSpPr>
        <xdr:cNvPr id="20" name="Line 202"/>
        <xdr:cNvSpPr>
          <a:spLocks/>
        </xdr:cNvSpPr>
      </xdr:nvSpPr>
      <xdr:spPr>
        <a:xfrm>
          <a:off x="7610475" y="6772275"/>
          <a:ext cx="70485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33</xdr:row>
      <xdr:rowOff>0</xdr:rowOff>
    </xdr:from>
    <xdr:to>
      <xdr:col>10</xdr:col>
      <xdr:colOff>400050</xdr:colOff>
      <xdr:row>33</xdr:row>
      <xdr:rowOff>0</xdr:rowOff>
    </xdr:to>
    <xdr:sp>
      <xdr:nvSpPr>
        <xdr:cNvPr id="21" name="Line 203"/>
        <xdr:cNvSpPr>
          <a:spLocks/>
        </xdr:cNvSpPr>
      </xdr:nvSpPr>
      <xdr:spPr>
        <a:xfrm>
          <a:off x="8010525" y="5829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33</xdr:row>
      <xdr:rowOff>0</xdr:rowOff>
    </xdr:from>
    <xdr:to>
      <xdr:col>10</xdr:col>
      <xdr:colOff>685800</xdr:colOff>
      <xdr:row>33</xdr:row>
      <xdr:rowOff>0</xdr:rowOff>
    </xdr:to>
    <xdr:sp>
      <xdr:nvSpPr>
        <xdr:cNvPr id="22" name="Line 204"/>
        <xdr:cNvSpPr>
          <a:spLocks/>
        </xdr:cNvSpPr>
      </xdr:nvSpPr>
      <xdr:spPr>
        <a:xfrm>
          <a:off x="8010525" y="5829300"/>
          <a:ext cx="28575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23" name="Line 205"/>
        <xdr:cNvSpPr>
          <a:spLocks/>
        </xdr:cNvSpPr>
      </xdr:nvSpPr>
      <xdr:spPr>
        <a:xfrm>
          <a:off x="8020050" y="5829300"/>
          <a:ext cx="28575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8</xdr:col>
      <xdr:colOff>371475</xdr:colOff>
      <xdr:row>11</xdr:row>
      <xdr:rowOff>85725</xdr:rowOff>
    </xdr:to>
    <xdr:sp>
      <xdr:nvSpPr>
        <xdr:cNvPr id="24" name="Line 206"/>
        <xdr:cNvSpPr>
          <a:spLocks/>
        </xdr:cNvSpPr>
      </xdr:nvSpPr>
      <xdr:spPr>
        <a:xfrm>
          <a:off x="6429375" y="12954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161925</xdr:rowOff>
    </xdr:from>
    <xdr:to>
      <xdr:col>8</xdr:col>
      <xdr:colOff>371475</xdr:colOff>
      <xdr:row>8</xdr:row>
      <xdr:rowOff>161925</xdr:rowOff>
    </xdr:to>
    <xdr:sp>
      <xdr:nvSpPr>
        <xdr:cNvPr id="25" name="Line 207"/>
        <xdr:cNvSpPr>
          <a:spLocks/>
        </xdr:cNvSpPr>
      </xdr:nvSpPr>
      <xdr:spPr>
        <a:xfrm>
          <a:off x="6067425" y="17049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6</xdr:row>
      <xdr:rowOff>95250</xdr:rowOff>
    </xdr:from>
    <xdr:to>
      <xdr:col>9</xdr:col>
      <xdr:colOff>9525</xdr:colOff>
      <xdr:row>6</xdr:row>
      <xdr:rowOff>95250</xdr:rowOff>
    </xdr:to>
    <xdr:sp>
      <xdr:nvSpPr>
        <xdr:cNvPr id="26" name="Line 208"/>
        <xdr:cNvSpPr>
          <a:spLocks/>
        </xdr:cNvSpPr>
      </xdr:nvSpPr>
      <xdr:spPr>
        <a:xfrm>
          <a:off x="6429375" y="12954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27" name="Line 209"/>
        <xdr:cNvSpPr>
          <a:spLocks/>
        </xdr:cNvSpPr>
      </xdr:nvSpPr>
      <xdr:spPr>
        <a:xfrm>
          <a:off x="6438900" y="14573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28" name="Line 210"/>
        <xdr:cNvSpPr>
          <a:spLocks/>
        </xdr:cNvSpPr>
      </xdr:nvSpPr>
      <xdr:spPr>
        <a:xfrm>
          <a:off x="6429375" y="1628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85725</xdr:rowOff>
    </xdr:from>
    <xdr:to>
      <xdr:col>9</xdr:col>
      <xdr:colOff>0</xdr:colOff>
      <xdr:row>9</xdr:row>
      <xdr:rowOff>85725</xdr:rowOff>
    </xdr:to>
    <xdr:sp>
      <xdr:nvSpPr>
        <xdr:cNvPr id="29" name="Line 211"/>
        <xdr:cNvSpPr>
          <a:spLocks/>
        </xdr:cNvSpPr>
      </xdr:nvSpPr>
      <xdr:spPr>
        <a:xfrm>
          <a:off x="6438900" y="1800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10</xdr:row>
      <xdr:rowOff>85725</xdr:rowOff>
    </xdr:from>
    <xdr:to>
      <xdr:col>8</xdr:col>
      <xdr:colOff>723900</xdr:colOff>
      <xdr:row>10</xdr:row>
      <xdr:rowOff>85725</xdr:rowOff>
    </xdr:to>
    <xdr:sp>
      <xdr:nvSpPr>
        <xdr:cNvPr id="30" name="Line 212"/>
        <xdr:cNvSpPr>
          <a:spLocks/>
        </xdr:cNvSpPr>
      </xdr:nvSpPr>
      <xdr:spPr>
        <a:xfrm>
          <a:off x="6429375" y="19716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76200</xdr:rowOff>
    </xdr:from>
    <xdr:to>
      <xdr:col>9</xdr:col>
      <xdr:colOff>9525</xdr:colOff>
      <xdr:row>11</xdr:row>
      <xdr:rowOff>76200</xdr:rowOff>
    </xdr:to>
    <xdr:sp>
      <xdr:nvSpPr>
        <xdr:cNvPr id="31" name="Line 213"/>
        <xdr:cNvSpPr>
          <a:spLocks/>
        </xdr:cNvSpPr>
      </xdr:nvSpPr>
      <xdr:spPr>
        <a:xfrm>
          <a:off x="6429375" y="2133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161925</xdr:rowOff>
    </xdr:from>
    <xdr:to>
      <xdr:col>10</xdr:col>
      <xdr:colOff>400050</xdr:colOff>
      <xdr:row>29</xdr:row>
      <xdr:rowOff>161925</xdr:rowOff>
    </xdr:to>
    <xdr:sp>
      <xdr:nvSpPr>
        <xdr:cNvPr id="32" name="Line 214"/>
        <xdr:cNvSpPr>
          <a:spLocks/>
        </xdr:cNvSpPr>
      </xdr:nvSpPr>
      <xdr:spPr>
        <a:xfrm>
          <a:off x="7629525" y="5305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85725</xdr:rowOff>
    </xdr:from>
    <xdr:to>
      <xdr:col>10</xdr:col>
      <xdr:colOff>685800</xdr:colOff>
      <xdr:row>29</xdr:row>
      <xdr:rowOff>85725</xdr:rowOff>
    </xdr:to>
    <xdr:sp>
      <xdr:nvSpPr>
        <xdr:cNvPr id="33" name="Line 215"/>
        <xdr:cNvSpPr>
          <a:spLocks/>
        </xdr:cNvSpPr>
      </xdr:nvSpPr>
      <xdr:spPr>
        <a:xfrm flipH="1">
          <a:off x="8001000" y="5229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29</xdr:row>
      <xdr:rowOff>85725</xdr:rowOff>
    </xdr:from>
    <xdr:to>
      <xdr:col>10</xdr:col>
      <xdr:colOff>409575</xdr:colOff>
      <xdr:row>30</xdr:row>
      <xdr:rowOff>104775</xdr:rowOff>
    </xdr:to>
    <xdr:sp>
      <xdr:nvSpPr>
        <xdr:cNvPr id="34" name="Line 216"/>
        <xdr:cNvSpPr>
          <a:spLocks/>
        </xdr:cNvSpPr>
      </xdr:nvSpPr>
      <xdr:spPr>
        <a:xfrm>
          <a:off x="8020050" y="5229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30</xdr:row>
      <xdr:rowOff>95250</xdr:rowOff>
    </xdr:from>
    <xdr:to>
      <xdr:col>10</xdr:col>
      <xdr:colOff>685800</xdr:colOff>
      <xdr:row>30</xdr:row>
      <xdr:rowOff>95250</xdr:rowOff>
    </xdr:to>
    <xdr:sp>
      <xdr:nvSpPr>
        <xdr:cNvPr id="35" name="Line 217"/>
        <xdr:cNvSpPr>
          <a:spLocks/>
        </xdr:cNvSpPr>
      </xdr:nvSpPr>
      <xdr:spPr>
        <a:xfrm>
          <a:off x="8020050" y="5410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29</xdr:row>
      <xdr:rowOff>161925</xdr:rowOff>
    </xdr:from>
    <xdr:to>
      <xdr:col>10</xdr:col>
      <xdr:colOff>400050</xdr:colOff>
      <xdr:row>29</xdr:row>
      <xdr:rowOff>161925</xdr:rowOff>
    </xdr:to>
    <xdr:sp>
      <xdr:nvSpPr>
        <xdr:cNvPr id="36" name="Line 218"/>
        <xdr:cNvSpPr>
          <a:spLocks/>
        </xdr:cNvSpPr>
      </xdr:nvSpPr>
      <xdr:spPr>
        <a:xfrm>
          <a:off x="7629525" y="5305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49</xdr:row>
      <xdr:rowOff>66675</xdr:rowOff>
    </xdr:from>
    <xdr:to>
      <xdr:col>5</xdr:col>
      <xdr:colOff>0</xdr:colOff>
      <xdr:row>50</xdr:row>
      <xdr:rowOff>76200</xdr:rowOff>
    </xdr:to>
    <xdr:sp>
      <xdr:nvSpPr>
        <xdr:cNvPr id="37" name="Text Box 221"/>
        <xdr:cNvSpPr txBox="1">
          <a:spLocks noChangeArrowheads="1"/>
        </xdr:cNvSpPr>
      </xdr:nvSpPr>
      <xdr:spPr>
        <a:xfrm>
          <a:off x="3648075" y="8639175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8</xdr:col>
      <xdr:colOff>9525</xdr:colOff>
      <xdr:row>13</xdr:row>
      <xdr:rowOff>0</xdr:rowOff>
    </xdr:to>
    <xdr:sp>
      <xdr:nvSpPr>
        <xdr:cNvPr id="38" name="Line 237"/>
        <xdr:cNvSpPr>
          <a:spLocks/>
        </xdr:cNvSpPr>
      </xdr:nvSpPr>
      <xdr:spPr>
        <a:xfrm>
          <a:off x="60674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8</xdr:col>
      <xdr:colOff>9525</xdr:colOff>
      <xdr:row>13</xdr:row>
      <xdr:rowOff>0</xdr:rowOff>
    </xdr:to>
    <xdr:sp>
      <xdr:nvSpPr>
        <xdr:cNvPr id="39" name="Line 238"/>
        <xdr:cNvSpPr>
          <a:spLocks/>
        </xdr:cNvSpPr>
      </xdr:nvSpPr>
      <xdr:spPr>
        <a:xfrm>
          <a:off x="606742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161925</xdr:rowOff>
    </xdr:from>
    <xdr:to>
      <xdr:col>10</xdr:col>
      <xdr:colOff>400050</xdr:colOff>
      <xdr:row>32</xdr:row>
      <xdr:rowOff>161925</xdr:rowOff>
    </xdr:to>
    <xdr:sp>
      <xdr:nvSpPr>
        <xdr:cNvPr id="40" name="Line 244"/>
        <xdr:cNvSpPr>
          <a:spLocks/>
        </xdr:cNvSpPr>
      </xdr:nvSpPr>
      <xdr:spPr>
        <a:xfrm>
          <a:off x="7629525" y="581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32</xdr:row>
      <xdr:rowOff>85725</xdr:rowOff>
    </xdr:from>
    <xdr:to>
      <xdr:col>10</xdr:col>
      <xdr:colOff>685800</xdr:colOff>
      <xdr:row>32</xdr:row>
      <xdr:rowOff>85725</xdr:rowOff>
    </xdr:to>
    <xdr:sp>
      <xdr:nvSpPr>
        <xdr:cNvPr id="41" name="Line 245"/>
        <xdr:cNvSpPr>
          <a:spLocks/>
        </xdr:cNvSpPr>
      </xdr:nvSpPr>
      <xdr:spPr>
        <a:xfrm flipH="1">
          <a:off x="8001000" y="5743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32</xdr:row>
      <xdr:rowOff>85725</xdr:rowOff>
    </xdr:from>
    <xdr:to>
      <xdr:col>10</xdr:col>
      <xdr:colOff>409575</xdr:colOff>
      <xdr:row>33</xdr:row>
      <xdr:rowOff>104775</xdr:rowOff>
    </xdr:to>
    <xdr:sp>
      <xdr:nvSpPr>
        <xdr:cNvPr id="42" name="Line 246"/>
        <xdr:cNvSpPr>
          <a:spLocks/>
        </xdr:cNvSpPr>
      </xdr:nvSpPr>
      <xdr:spPr>
        <a:xfrm>
          <a:off x="8020050" y="5743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95250</xdr:rowOff>
    </xdr:from>
    <xdr:to>
      <xdr:col>10</xdr:col>
      <xdr:colOff>685800</xdr:colOff>
      <xdr:row>33</xdr:row>
      <xdr:rowOff>95250</xdr:rowOff>
    </xdr:to>
    <xdr:sp>
      <xdr:nvSpPr>
        <xdr:cNvPr id="43" name="Line 247"/>
        <xdr:cNvSpPr>
          <a:spLocks/>
        </xdr:cNvSpPr>
      </xdr:nvSpPr>
      <xdr:spPr>
        <a:xfrm>
          <a:off x="8020050" y="59245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161925</xdr:rowOff>
    </xdr:from>
    <xdr:to>
      <xdr:col>10</xdr:col>
      <xdr:colOff>400050</xdr:colOff>
      <xdr:row>32</xdr:row>
      <xdr:rowOff>161925</xdr:rowOff>
    </xdr:to>
    <xdr:sp>
      <xdr:nvSpPr>
        <xdr:cNvPr id="44" name="Line 248"/>
        <xdr:cNvSpPr>
          <a:spLocks/>
        </xdr:cNvSpPr>
      </xdr:nvSpPr>
      <xdr:spPr>
        <a:xfrm>
          <a:off x="7629525" y="581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685800</xdr:colOff>
      <xdr:row>43</xdr:row>
      <xdr:rowOff>0</xdr:rowOff>
    </xdr:to>
    <xdr:sp>
      <xdr:nvSpPr>
        <xdr:cNvPr id="45" name="Line 249"/>
        <xdr:cNvSpPr>
          <a:spLocks/>
        </xdr:cNvSpPr>
      </xdr:nvSpPr>
      <xdr:spPr>
        <a:xfrm>
          <a:off x="7610475" y="7543800"/>
          <a:ext cx="6858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43</xdr:row>
      <xdr:rowOff>0</xdr:rowOff>
    </xdr:from>
    <xdr:to>
      <xdr:col>10</xdr:col>
      <xdr:colOff>438150</xdr:colOff>
      <xdr:row>43</xdr:row>
      <xdr:rowOff>0</xdr:rowOff>
    </xdr:to>
    <xdr:sp>
      <xdr:nvSpPr>
        <xdr:cNvPr id="46" name="Line 250"/>
        <xdr:cNvSpPr>
          <a:spLocks/>
        </xdr:cNvSpPr>
      </xdr:nvSpPr>
      <xdr:spPr>
        <a:xfrm>
          <a:off x="8048625" y="7543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43</xdr:row>
      <xdr:rowOff>0</xdr:rowOff>
    </xdr:from>
    <xdr:to>
      <xdr:col>10</xdr:col>
      <xdr:colOff>447675</xdr:colOff>
      <xdr:row>43</xdr:row>
      <xdr:rowOff>0</xdr:rowOff>
    </xdr:to>
    <xdr:sp>
      <xdr:nvSpPr>
        <xdr:cNvPr id="47" name="Line 251"/>
        <xdr:cNvSpPr>
          <a:spLocks/>
        </xdr:cNvSpPr>
      </xdr:nvSpPr>
      <xdr:spPr>
        <a:xfrm>
          <a:off x="7639050" y="7543800"/>
          <a:ext cx="41910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43</xdr:row>
      <xdr:rowOff>0</xdr:rowOff>
    </xdr:from>
    <xdr:to>
      <xdr:col>10</xdr:col>
      <xdr:colOff>400050</xdr:colOff>
      <xdr:row>43</xdr:row>
      <xdr:rowOff>0</xdr:rowOff>
    </xdr:to>
    <xdr:sp>
      <xdr:nvSpPr>
        <xdr:cNvPr id="48" name="Line 252"/>
        <xdr:cNvSpPr>
          <a:spLocks/>
        </xdr:cNvSpPr>
      </xdr:nvSpPr>
      <xdr:spPr>
        <a:xfrm>
          <a:off x="8010525" y="7543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43</xdr:row>
      <xdr:rowOff>0</xdr:rowOff>
    </xdr:from>
    <xdr:to>
      <xdr:col>10</xdr:col>
      <xdr:colOff>685800</xdr:colOff>
      <xdr:row>43</xdr:row>
      <xdr:rowOff>0</xdr:rowOff>
    </xdr:to>
    <xdr:sp>
      <xdr:nvSpPr>
        <xdr:cNvPr id="49" name="Line 253"/>
        <xdr:cNvSpPr>
          <a:spLocks/>
        </xdr:cNvSpPr>
      </xdr:nvSpPr>
      <xdr:spPr>
        <a:xfrm>
          <a:off x="8010525" y="7543800"/>
          <a:ext cx="28575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50" name="Line 254"/>
        <xdr:cNvSpPr>
          <a:spLocks/>
        </xdr:cNvSpPr>
      </xdr:nvSpPr>
      <xdr:spPr>
        <a:xfrm>
          <a:off x="8020050" y="7543800"/>
          <a:ext cx="28575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42</xdr:row>
      <xdr:rowOff>161925</xdr:rowOff>
    </xdr:from>
    <xdr:to>
      <xdr:col>10</xdr:col>
      <xdr:colOff>400050</xdr:colOff>
      <xdr:row>42</xdr:row>
      <xdr:rowOff>161925</xdr:rowOff>
    </xdr:to>
    <xdr:sp>
      <xdr:nvSpPr>
        <xdr:cNvPr id="51" name="Line 255"/>
        <xdr:cNvSpPr>
          <a:spLocks/>
        </xdr:cNvSpPr>
      </xdr:nvSpPr>
      <xdr:spPr>
        <a:xfrm>
          <a:off x="7629525" y="7534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42</xdr:row>
      <xdr:rowOff>85725</xdr:rowOff>
    </xdr:from>
    <xdr:to>
      <xdr:col>10</xdr:col>
      <xdr:colOff>685800</xdr:colOff>
      <xdr:row>42</xdr:row>
      <xdr:rowOff>85725</xdr:rowOff>
    </xdr:to>
    <xdr:sp>
      <xdr:nvSpPr>
        <xdr:cNvPr id="52" name="Line 256"/>
        <xdr:cNvSpPr>
          <a:spLocks/>
        </xdr:cNvSpPr>
      </xdr:nvSpPr>
      <xdr:spPr>
        <a:xfrm flipH="1">
          <a:off x="8001000" y="7458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42</xdr:row>
      <xdr:rowOff>85725</xdr:rowOff>
    </xdr:from>
    <xdr:to>
      <xdr:col>10</xdr:col>
      <xdr:colOff>409575</xdr:colOff>
      <xdr:row>43</xdr:row>
      <xdr:rowOff>104775</xdr:rowOff>
    </xdr:to>
    <xdr:sp>
      <xdr:nvSpPr>
        <xdr:cNvPr id="53" name="Line 257"/>
        <xdr:cNvSpPr>
          <a:spLocks/>
        </xdr:cNvSpPr>
      </xdr:nvSpPr>
      <xdr:spPr>
        <a:xfrm>
          <a:off x="8020050" y="7458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43</xdr:row>
      <xdr:rowOff>95250</xdr:rowOff>
    </xdr:from>
    <xdr:to>
      <xdr:col>10</xdr:col>
      <xdr:colOff>685800</xdr:colOff>
      <xdr:row>43</xdr:row>
      <xdr:rowOff>95250</xdr:rowOff>
    </xdr:to>
    <xdr:sp>
      <xdr:nvSpPr>
        <xdr:cNvPr id="54" name="Line 258"/>
        <xdr:cNvSpPr>
          <a:spLocks/>
        </xdr:cNvSpPr>
      </xdr:nvSpPr>
      <xdr:spPr>
        <a:xfrm>
          <a:off x="8020050" y="763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42</xdr:row>
      <xdr:rowOff>161925</xdr:rowOff>
    </xdr:from>
    <xdr:to>
      <xdr:col>10</xdr:col>
      <xdr:colOff>400050</xdr:colOff>
      <xdr:row>42</xdr:row>
      <xdr:rowOff>161925</xdr:rowOff>
    </xdr:to>
    <xdr:sp>
      <xdr:nvSpPr>
        <xdr:cNvPr id="55" name="Line 259"/>
        <xdr:cNvSpPr>
          <a:spLocks/>
        </xdr:cNvSpPr>
      </xdr:nvSpPr>
      <xdr:spPr>
        <a:xfrm>
          <a:off x="7629525" y="7534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95250</xdr:rowOff>
    </xdr:from>
    <xdr:to>
      <xdr:col>11</xdr:col>
      <xdr:colOff>0</xdr:colOff>
      <xdr:row>38</xdr:row>
      <xdr:rowOff>95250</xdr:rowOff>
    </xdr:to>
    <xdr:sp>
      <xdr:nvSpPr>
        <xdr:cNvPr id="56" name="Line 263"/>
        <xdr:cNvSpPr>
          <a:spLocks/>
        </xdr:cNvSpPr>
      </xdr:nvSpPr>
      <xdr:spPr>
        <a:xfrm>
          <a:off x="7620000" y="6781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37</xdr:row>
      <xdr:rowOff>95250</xdr:rowOff>
    </xdr:from>
    <xdr:to>
      <xdr:col>10</xdr:col>
      <xdr:colOff>409575</xdr:colOff>
      <xdr:row>39</xdr:row>
      <xdr:rowOff>104775</xdr:rowOff>
    </xdr:to>
    <xdr:sp>
      <xdr:nvSpPr>
        <xdr:cNvPr id="57" name="Line 264"/>
        <xdr:cNvSpPr>
          <a:spLocks/>
        </xdr:cNvSpPr>
      </xdr:nvSpPr>
      <xdr:spPr>
        <a:xfrm>
          <a:off x="8020050" y="66103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37</xdr:row>
      <xdr:rowOff>85725</xdr:rowOff>
    </xdr:from>
    <xdr:to>
      <xdr:col>10</xdr:col>
      <xdr:colOff>685800</xdr:colOff>
      <xdr:row>37</xdr:row>
      <xdr:rowOff>85725</xdr:rowOff>
    </xdr:to>
    <xdr:sp>
      <xdr:nvSpPr>
        <xdr:cNvPr id="58" name="Line 267"/>
        <xdr:cNvSpPr>
          <a:spLocks/>
        </xdr:cNvSpPr>
      </xdr:nvSpPr>
      <xdr:spPr>
        <a:xfrm>
          <a:off x="8029575" y="66008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39</xdr:row>
      <xdr:rowOff>85725</xdr:rowOff>
    </xdr:from>
    <xdr:to>
      <xdr:col>11</xdr:col>
      <xdr:colOff>0</xdr:colOff>
      <xdr:row>39</xdr:row>
      <xdr:rowOff>85725</xdr:rowOff>
    </xdr:to>
    <xdr:sp>
      <xdr:nvSpPr>
        <xdr:cNvPr id="59" name="Line 269"/>
        <xdr:cNvSpPr>
          <a:spLocks/>
        </xdr:cNvSpPr>
      </xdr:nvSpPr>
      <xdr:spPr>
        <a:xfrm>
          <a:off x="8020050" y="6943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85725</xdr:rowOff>
    </xdr:from>
    <xdr:to>
      <xdr:col>9</xdr:col>
      <xdr:colOff>9525</xdr:colOff>
      <xdr:row>14</xdr:row>
      <xdr:rowOff>85725</xdr:rowOff>
    </xdr:to>
    <xdr:sp>
      <xdr:nvSpPr>
        <xdr:cNvPr id="60" name="Line 270"/>
        <xdr:cNvSpPr>
          <a:spLocks/>
        </xdr:cNvSpPr>
      </xdr:nvSpPr>
      <xdr:spPr>
        <a:xfrm>
          <a:off x="6057900" y="2657475"/>
          <a:ext cx="742950" cy="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1" name="Line 271"/>
        <xdr:cNvSpPr>
          <a:spLocks/>
        </xdr:cNvSpPr>
      </xdr:nvSpPr>
      <xdr:spPr>
        <a:xfrm>
          <a:off x="6067425" y="2400300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0</xdr:rowOff>
    </xdr:from>
    <xdr:to>
      <xdr:col>8</xdr:col>
      <xdr:colOff>409575</xdr:colOff>
      <xdr:row>13</xdr:row>
      <xdr:rowOff>0</xdr:rowOff>
    </xdr:to>
    <xdr:sp>
      <xdr:nvSpPr>
        <xdr:cNvPr id="62" name="Line 272"/>
        <xdr:cNvSpPr>
          <a:spLocks/>
        </xdr:cNvSpPr>
      </xdr:nvSpPr>
      <xdr:spPr>
        <a:xfrm>
          <a:off x="6467475" y="240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13</xdr:row>
      <xdr:rowOff>0</xdr:rowOff>
    </xdr:from>
    <xdr:to>
      <xdr:col>8</xdr:col>
      <xdr:colOff>685800</xdr:colOff>
      <xdr:row>13</xdr:row>
      <xdr:rowOff>0</xdr:rowOff>
    </xdr:to>
    <xdr:sp>
      <xdr:nvSpPr>
        <xdr:cNvPr id="63" name="Line 273"/>
        <xdr:cNvSpPr>
          <a:spLocks/>
        </xdr:cNvSpPr>
      </xdr:nvSpPr>
      <xdr:spPr>
        <a:xfrm>
          <a:off x="6477000" y="2400300"/>
          <a:ext cx="2667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64" name="Line 274"/>
        <xdr:cNvSpPr>
          <a:spLocks/>
        </xdr:cNvSpPr>
      </xdr:nvSpPr>
      <xdr:spPr>
        <a:xfrm>
          <a:off x="6467475" y="240030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12</xdr:row>
      <xdr:rowOff>47625</xdr:rowOff>
    </xdr:from>
    <xdr:to>
      <xdr:col>5</xdr:col>
      <xdr:colOff>361950</xdr:colOff>
      <xdr:row>13</xdr:row>
      <xdr:rowOff>95250</xdr:rowOff>
    </xdr:to>
    <xdr:sp>
      <xdr:nvSpPr>
        <xdr:cNvPr id="65" name="Text Box 275"/>
        <xdr:cNvSpPr txBox="1">
          <a:spLocks noChangeArrowheads="1"/>
        </xdr:cNvSpPr>
      </xdr:nvSpPr>
      <xdr:spPr>
        <a:xfrm>
          <a:off x="3981450" y="2276475"/>
          <a:ext cx="257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</a:p>
      </xdr:txBody>
    </xdr:sp>
    <xdr:clientData/>
  </xdr:twoCellAnchor>
  <xdr:twoCellAnchor>
    <xdr:from>
      <xdr:col>4</xdr:col>
      <xdr:colOff>123825</xdr:colOff>
      <xdr:row>23</xdr:row>
      <xdr:rowOff>161925</xdr:rowOff>
    </xdr:from>
    <xdr:to>
      <xdr:col>4</xdr:col>
      <xdr:colOff>361950</xdr:colOff>
      <xdr:row>25</xdr:row>
      <xdr:rowOff>19050</xdr:rowOff>
    </xdr:to>
    <xdr:sp>
      <xdr:nvSpPr>
        <xdr:cNvPr id="66" name="Text Box 276"/>
        <xdr:cNvSpPr txBox="1">
          <a:spLocks noChangeArrowheads="1"/>
        </xdr:cNvSpPr>
      </xdr:nvSpPr>
      <xdr:spPr>
        <a:xfrm>
          <a:off x="3228975" y="42767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</a:p>
      </xdr:txBody>
    </xdr:sp>
    <xdr:clientData/>
  </xdr:twoCellAnchor>
  <xdr:twoCellAnchor>
    <xdr:from>
      <xdr:col>1</xdr:col>
      <xdr:colOff>123825</xdr:colOff>
      <xdr:row>18</xdr:row>
      <xdr:rowOff>123825</xdr:rowOff>
    </xdr:from>
    <xdr:to>
      <xdr:col>1</xdr:col>
      <xdr:colOff>352425</xdr:colOff>
      <xdr:row>19</xdr:row>
      <xdr:rowOff>161925</xdr:rowOff>
    </xdr:to>
    <xdr:sp>
      <xdr:nvSpPr>
        <xdr:cNvPr id="67" name="Text Box 277"/>
        <xdr:cNvSpPr txBox="1">
          <a:spLocks noChangeArrowheads="1"/>
        </xdr:cNvSpPr>
      </xdr:nvSpPr>
      <xdr:spPr>
        <a:xfrm>
          <a:off x="933450" y="3381375"/>
          <a:ext cx="2286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</a:t>
          </a:r>
        </a:p>
      </xdr:txBody>
    </xdr:sp>
    <xdr:clientData/>
  </xdr:twoCellAnchor>
  <xdr:twoCellAnchor>
    <xdr:from>
      <xdr:col>0</xdr:col>
      <xdr:colOff>571500</xdr:colOff>
      <xdr:row>33</xdr:row>
      <xdr:rowOff>9525</xdr:rowOff>
    </xdr:from>
    <xdr:to>
      <xdr:col>0</xdr:col>
      <xdr:colOff>800100</xdr:colOff>
      <xdr:row>34</xdr:row>
      <xdr:rowOff>57150</xdr:rowOff>
    </xdr:to>
    <xdr:sp>
      <xdr:nvSpPr>
        <xdr:cNvPr id="68" name="Text Box 281"/>
        <xdr:cNvSpPr txBox="1">
          <a:spLocks noChangeArrowheads="1"/>
        </xdr:cNvSpPr>
      </xdr:nvSpPr>
      <xdr:spPr>
        <a:xfrm>
          <a:off x="571500" y="583882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</a:p>
      </xdr:txBody>
    </xdr:sp>
    <xdr:clientData/>
  </xdr:twoCellAnchor>
  <xdr:twoCellAnchor>
    <xdr:from>
      <xdr:col>8</xdr:col>
      <xdr:colOff>381000</xdr:colOff>
      <xdr:row>13</xdr:row>
      <xdr:rowOff>85725</xdr:rowOff>
    </xdr:from>
    <xdr:to>
      <xdr:col>8</xdr:col>
      <xdr:colOff>381000</xdr:colOff>
      <xdr:row>15</xdr:row>
      <xdr:rowOff>104775</xdr:rowOff>
    </xdr:to>
    <xdr:sp>
      <xdr:nvSpPr>
        <xdr:cNvPr id="69" name="Line 283"/>
        <xdr:cNvSpPr>
          <a:spLocks/>
        </xdr:cNvSpPr>
      </xdr:nvSpPr>
      <xdr:spPr>
        <a:xfrm>
          <a:off x="6438900" y="2486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85725</xdr:rowOff>
    </xdr:from>
    <xdr:to>
      <xdr:col>9</xdr:col>
      <xdr:colOff>0</xdr:colOff>
      <xdr:row>14</xdr:row>
      <xdr:rowOff>85725</xdr:rowOff>
    </xdr:to>
    <xdr:sp>
      <xdr:nvSpPr>
        <xdr:cNvPr id="70" name="Line 284"/>
        <xdr:cNvSpPr>
          <a:spLocks/>
        </xdr:cNvSpPr>
      </xdr:nvSpPr>
      <xdr:spPr>
        <a:xfrm>
          <a:off x="6057900" y="26574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13</xdr:row>
      <xdr:rowOff>85725</xdr:rowOff>
    </xdr:from>
    <xdr:to>
      <xdr:col>9</xdr:col>
      <xdr:colOff>0</xdr:colOff>
      <xdr:row>13</xdr:row>
      <xdr:rowOff>85725</xdr:rowOff>
    </xdr:to>
    <xdr:sp>
      <xdr:nvSpPr>
        <xdr:cNvPr id="71" name="Line 285"/>
        <xdr:cNvSpPr>
          <a:spLocks/>
        </xdr:cNvSpPr>
      </xdr:nvSpPr>
      <xdr:spPr>
        <a:xfrm>
          <a:off x="6438900" y="2486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15</xdr:row>
      <xdr:rowOff>95250</xdr:rowOff>
    </xdr:from>
    <xdr:to>
      <xdr:col>9</xdr:col>
      <xdr:colOff>0</xdr:colOff>
      <xdr:row>15</xdr:row>
      <xdr:rowOff>95250</xdr:rowOff>
    </xdr:to>
    <xdr:sp>
      <xdr:nvSpPr>
        <xdr:cNvPr id="72" name="Line 286"/>
        <xdr:cNvSpPr>
          <a:spLocks/>
        </xdr:cNvSpPr>
      </xdr:nvSpPr>
      <xdr:spPr>
        <a:xfrm>
          <a:off x="6438900" y="2838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161925</xdr:rowOff>
    </xdr:from>
    <xdr:to>
      <xdr:col>9</xdr:col>
      <xdr:colOff>0</xdr:colOff>
      <xdr:row>22</xdr:row>
      <xdr:rowOff>161925</xdr:rowOff>
    </xdr:to>
    <xdr:sp>
      <xdr:nvSpPr>
        <xdr:cNvPr id="73" name="Line 287"/>
        <xdr:cNvSpPr>
          <a:spLocks/>
        </xdr:cNvSpPr>
      </xdr:nvSpPr>
      <xdr:spPr>
        <a:xfrm>
          <a:off x="6057900" y="41052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18</xdr:row>
      <xdr:rowOff>9525</xdr:rowOff>
    </xdr:from>
    <xdr:to>
      <xdr:col>8</xdr:col>
      <xdr:colOff>390525</xdr:colOff>
      <xdr:row>27</xdr:row>
      <xdr:rowOff>104775</xdr:rowOff>
    </xdr:to>
    <xdr:sp>
      <xdr:nvSpPr>
        <xdr:cNvPr id="74" name="Line 288"/>
        <xdr:cNvSpPr>
          <a:spLocks/>
        </xdr:cNvSpPr>
      </xdr:nvSpPr>
      <xdr:spPr>
        <a:xfrm>
          <a:off x="6448425" y="32670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18</xdr:row>
      <xdr:rowOff>9525</xdr:rowOff>
    </xdr:from>
    <xdr:to>
      <xdr:col>9</xdr:col>
      <xdr:colOff>9525</xdr:colOff>
      <xdr:row>18</xdr:row>
      <xdr:rowOff>9525</xdr:rowOff>
    </xdr:to>
    <xdr:sp>
      <xdr:nvSpPr>
        <xdr:cNvPr id="75" name="Line 289"/>
        <xdr:cNvSpPr>
          <a:spLocks/>
        </xdr:cNvSpPr>
      </xdr:nvSpPr>
      <xdr:spPr>
        <a:xfrm>
          <a:off x="6448425" y="3267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20</xdr:row>
      <xdr:rowOff>85725</xdr:rowOff>
    </xdr:from>
    <xdr:to>
      <xdr:col>9</xdr:col>
      <xdr:colOff>9525</xdr:colOff>
      <xdr:row>20</xdr:row>
      <xdr:rowOff>85725</xdr:rowOff>
    </xdr:to>
    <xdr:sp>
      <xdr:nvSpPr>
        <xdr:cNvPr id="76" name="Line 290"/>
        <xdr:cNvSpPr>
          <a:spLocks/>
        </xdr:cNvSpPr>
      </xdr:nvSpPr>
      <xdr:spPr>
        <a:xfrm>
          <a:off x="6448425" y="36861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25</xdr:row>
      <xdr:rowOff>95250</xdr:rowOff>
    </xdr:from>
    <xdr:to>
      <xdr:col>9</xdr:col>
      <xdr:colOff>0</xdr:colOff>
      <xdr:row>25</xdr:row>
      <xdr:rowOff>95250</xdr:rowOff>
    </xdr:to>
    <xdr:sp>
      <xdr:nvSpPr>
        <xdr:cNvPr id="77" name="Line 292"/>
        <xdr:cNvSpPr>
          <a:spLocks/>
        </xdr:cNvSpPr>
      </xdr:nvSpPr>
      <xdr:spPr>
        <a:xfrm>
          <a:off x="6457950" y="4552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26</xdr:row>
      <xdr:rowOff>95250</xdr:rowOff>
    </xdr:from>
    <xdr:to>
      <xdr:col>9</xdr:col>
      <xdr:colOff>9525</xdr:colOff>
      <xdr:row>26</xdr:row>
      <xdr:rowOff>95250</xdr:rowOff>
    </xdr:to>
    <xdr:sp>
      <xdr:nvSpPr>
        <xdr:cNvPr id="78" name="Line 293"/>
        <xdr:cNvSpPr>
          <a:spLocks/>
        </xdr:cNvSpPr>
      </xdr:nvSpPr>
      <xdr:spPr>
        <a:xfrm>
          <a:off x="6448425" y="4724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400050</xdr:colOff>
      <xdr:row>27</xdr:row>
      <xdr:rowOff>104775</xdr:rowOff>
    </xdr:from>
    <xdr:to>
      <xdr:col>9</xdr:col>
      <xdr:colOff>0</xdr:colOff>
      <xdr:row>27</xdr:row>
      <xdr:rowOff>104775</xdr:rowOff>
    </xdr:to>
    <xdr:sp>
      <xdr:nvSpPr>
        <xdr:cNvPr id="79" name="Line 294"/>
        <xdr:cNvSpPr>
          <a:spLocks/>
        </xdr:cNvSpPr>
      </xdr:nvSpPr>
      <xdr:spPr>
        <a:xfrm>
          <a:off x="6457950" y="4905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30</xdr:row>
      <xdr:rowOff>0</xdr:rowOff>
    </xdr:from>
    <xdr:to>
      <xdr:col>8</xdr:col>
      <xdr:colOff>419100</xdr:colOff>
      <xdr:row>33</xdr:row>
      <xdr:rowOff>9525</xdr:rowOff>
    </xdr:to>
    <xdr:sp>
      <xdr:nvSpPr>
        <xdr:cNvPr id="80" name="Line 295"/>
        <xdr:cNvSpPr>
          <a:spLocks/>
        </xdr:cNvSpPr>
      </xdr:nvSpPr>
      <xdr:spPr>
        <a:xfrm>
          <a:off x="6477000" y="53149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</xdr:rowOff>
    </xdr:from>
    <xdr:to>
      <xdr:col>8</xdr:col>
      <xdr:colOff>419100</xdr:colOff>
      <xdr:row>31</xdr:row>
      <xdr:rowOff>9525</xdr:rowOff>
    </xdr:to>
    <xdr:sp>
      <xdr:nvSpPr>
        <xdr:cNvPr id="81" name="Line 296"/>
        <xdr:cNvSpPr>
          <a:spLocks/>
        </xdr:cNvSpPr>
      </xdr:nvSpPr>
      <xdr:spPr>
        <a:xfrm>
          <a:off x="6057900" y="5495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30</xdr:row>
      <xdr:rowOff>0</xdr:rowOff>
    </xdr:from>
    <xdr:to>
      <xdr:col>9</xdr:col>
      <xdr:colOff>0</xdr:colOff>
      <xdr:row>30</xdr:row>
      <xdr:rowOff>0</xdr:rowOff>
    </xdr:to>
    <xdr:sp>
      <xdr:nvSpPr>
        <xdr:cNvPr id="82" name="Line 297"/>
        <xdr:cNvSpPr>
          <a:spLocks/>
        </xdr:cNvSpPr>
      </xdr:nvSpPr>
      <xdr:spPr>
        <a:xfrm>
          <a:off x="6477000" y="53149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33</xdr:row>
      <xdr:rowOff>9525</xdr:rowOff>
    </xdr:from>
    <xdr:to>
      <xdr:col>9</xdr:col>
      <xdr:colOff>0</xdr:colOff>
      <xdr:row>33</xdr:row>
      <xdr:rowOff>9525</xdr:rowOff>
    </xdr:to>
    <xdr:sp>
      <xdr:nvSpPr>
        <xdr:cNvPr id="83" name="Line 299"/>
        <xdr:cNvSpPr>
          <a:spLocks/>
        </xdr:cNvSpPr>
      </xdr:nvSpPr>
      <xdr:spPr>
        <a:xfrm>
          <a:off x="6477000" y="5838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95250</xdr:rowOff>
    </xdr:from>
    <xdr:to>
      <xdr:col>9</xdr:col>
      <xdr:colOff>0</xdr:colOff>
      <xdr:row>38</xdr:row>
      <xdr:rowOff>95250</xdr:rowOff>
    </xdr:to>
    <xdr:sp>
      <xdr:nvSpPr>
        <xdr:cNvPr id="84" name="Line 300"/>
        <xdr:cNvSpPr>
          <a:spLocks/>
        </xdr:cNvSpPr>
      </xdr:nvSpPr>
      <xdr:spPr>
        <a:xfrm>
          <a:off x="6067425" y="67818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38</xdr:row>
      <xdr:rowOff>95250</xdr:rowOff>
    </xdr:from>
    <xdr:to>
      <xdr:col>8</xdr:col>
      <xdr:colOff>428625</xdr:colOff>
      <xdr:row>41</xdr:row>
      <xdr:rowOff>0</xdr:rowOff>
    </xdr:to>
    <xdr:sp>
      <xdr:nvSpPr>
        <xdr:cNvPr id="85" name="Line 301"/>
        <xdr:cNvSpPr>
          <a:spLocks/>
        </xdr:cNvSpPr>
      </xdr:nvSpPr>
      <xdr:spPr>
        <a:xfrm>
          <a:off x="6486525" y="6781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447675</xdr:colOff>
      <xdr:row>41</xdr:row>
      <xdr:rowOff>0</xdr:rowOff>
    </xdr:to>
    <xdr:sp>
      <xdr:nvSpPr>
        <xdr:cNvPr id="86" name="Line 302"/>
        <xdr:cNvSpPr>
          <a:spLocks/>
        </xdr:cNvSpPr>
      </xdr:nvSpPr>
      <xdr:spPr>
        <a:xfrm>
          <a:off x="6057900" y="72009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76200</xdr:rowOff>
    </xdr:from>
    <xdr:to>
      <xdr:col>9</xdr:col>
      <xdr:colOff>0</xdr:colOff>
      <xdr:row>48</xdr:row>
      <xdr:rowOff>76200</xdr:rowOff>
    </xdr:to>
    <xdr:sp>
      <xdr:nvSpPr>
        <xdr:cNvPr id="87" name="Line 303"/>
        <xdr:cNvSpPr>
          <a:spLocks/>
        </xdr:cNvSpPr>
      </xdr:nvSpPr>
      <xdr:spPr>
        <a:xfrm>
          <a:off x="6057900" y="8477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45</xdr:row>
      <xdr:rowOff>95250</xdr:rowOff>
    </xdr:from>
    <xdr:to>
      <xdr:col>8</xdr:col>
      <xdr:colOff>438150</xdr:colOff>
      <xdr:row>51</xdr:row>
      <xdr:rowOff>76200</xdr:rowOff>
    </xdr:to>
    <xdr:sp>
      <xdr:nvSpPr>
        <xdr:cNvPr id="88" name="Line 304"/>
        <xdr:cNvSpPr>
          <a:spLocks/>
        </xdr:cNvSpPr>
      </xdr:nvSpPr>
      <xdr:spPr>
        <a:xfrm>
          <a:off x="6496050" y="798195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45</xdr:row>
      <xdr:rowOff>104775</xdr:rowOff>
    </xdr:from>
    <xdr:to>
      <xdr:col>9</xdr:col>
      <xdr:colOff>9525</xdr:colOff>
      <xdr:row>45</xdr:row>
      <xdr:rowOff>104775</xdr:rowOff>
    </xdr:to>
    <xdr:sp>
      <xdr:nvSpPr>
        <xdr:cNvPr id="89" name="Line 305"/>
        <xdr:cNvSpPr>
          <a:spLocks/>
        </xdr:cNvSpPr>
      </xdr:nvSpPr>
      <xdr:spPr>
        <a:xfrm>
          <a:off x="6496050" y="7991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46</xdr:row>
      <xdr:rowOff>85725</xdr:rowOff>
    </xdr:from>
    <xdr:to>
      <xdr:col>9</xdr:col>
      <xdr:colOff>0</xdr:colOff>
      <xdr:row>46</xdr:row>
      <xdr:rowOff>85725</xdr:rowOff>
    </xdr:to>
    <xdr:sp>
      <xdr:nvSpPr>
        <xdr:cNvPr id="90" name="Line 306"/>
        <xdr:cNvSpPr>
          <a:spLocks/>
        </xdr:cNvSpPr>
      </xdr:nvSpPr>
      <xdr:spPr>
        <a:xfrm>
          <a:off x="6505575" y="8143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47</xdr:row>
      <xdr:rowOff>85725</xdr:rowOff>
    </xdr:from>
    <xdr:to>
      <xdr:col>9</xdr:col>
      <xdr:colOff>9525</xdr:colOff>
      <xdr:row>47</xdr:row>
      <xdr:rowOff>85725</xdr:rowOff>
    </xdr:to>
    <xdr:sp>
      <xdr:nvSpPr>
        <xdr:cNvPr id="91" name="Line 307"/>
        <xdr:cNvSpPr>
          <a:spLocks/>
        </xdr:cNvSpPr>
      </xdr:nvSpPr>
      <xdr:spPr>
        <a:xfrm>
          <a:off x="6505575" y="83153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49</xdr:row>
      <xdr:rowOff>95250</xdr:rowOff>
    </xdr:from>
    <xdr:to>
      <xdr:col>9</xdr:col>
      <xdr:colOff>9525</xdr:colOff>
      <xdr:row>49</xdr:row>
      <xdr:rowOff>95250</xdr:rowOff>
    </xdr:to>
    <xdr:sp>
      <xdr:nvSpPr>
        <xdr:cNvPr id="92" name="Line 309"/>
        <xdr:cNvSpPr>
          <a:spLocks/>
        </xdr:cNvSpPr>
      </xdr:nvSpPr>
      <xdr:spPr>
        <a:xfrm>
          <a:off x="6496050" y="86677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50</xdr:row>
      <xdr:rowOff>85725</xdr:rowOff>
    </xdr:from>
    <xdr:to>
      <xdr:col>9</xdr:col>
      <xdr:colOff>0</xdr:colOff>
      <xdr:row>50</xdr:row>
      <xdr:rowOff>85725</xdr:rowOff>
    </xdr:to>
    <xdr:sp>
      <xdr:nvSpPr>
        <xdr:cNvPr id="93" name="Line 310"/>
        <xdr:cNvSpPr>
          <a:spLocks/>
        </xdr:cNvSpPr>
      </xdr:nvSpPr>
      <xdr:spPr>
        <a:xfrm>
          <a:off x="6496050" y="88296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51</xdr:row>
      <xdr:rowOff>85725</xdr:rowOff>
    </xdr:from>
    <xdr:to>
      <xdr:col>9</xdr:col>
      <xdr:colOff>0</xdr:colOff>
      <xdr:row>51</xdr:row>
      <xdr:rowOff>85725</xdr:rowOff>
    </xdr:to>
    <xdr:sp>
      <xdr:nvSpPr>
        <xdr:cNvPr id="94" name="Line 311"/>
        <xdr:cNvSpPr>
          <a:spLocks/>
        </xdr:cNvSpPr>
      </xdr:nvSpPr>
      <xdr:spPr>
        <a:xfrm>
          <a:off x="6496050" y="90011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9</xdr:col>
      <xdr:colOff>9525</xdr:colOff>
      <xdr:row>54</xdr:row>
      <xdr:rowOff>95250</xdr:rowOff>
    </xdr:to>
    <xdr:sp>
      <xdr:nvSpPr>
        <xdr:cNvPr id="95" name="Line 312"/>
        <xdr:cNvSpPr>
          <a:spLocks/>
        </xdr:cNvSpPr>
      </xdr:nvSpPr>
      <xdr:spPr>
        <a:xfrm>
          <a:off x="6067425" y="9525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53</xdr:row>
      <xdr:rowOff>85725</xdr:rowOff>
    </xdr:from>
    <xdr:to>
      <xdr:col>8</xdr:col>
      <xdr:colOff>447675</xdr:colOff>
      <xdr:row>55</xdr:row>
      <xdr:rowOff>85725</xdr:rowOff>
    </xdr:to>
    <xdr:sp>
      <xdr:nvSpPr>
        <xdr:cNvPr id="96" name="Line 313"/>
        <xdr:cNvSpPr>
          <a:spLocks/>
        </xdr:cNvSpPr>
      </xdr:nvSpPr>
      <xdr:spPr>
        <a:xfrm>
          <a:off x="6505575" y="9344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53</xdr:row>
      <xdr:rowOff>85725</xdr:rowOff>
    </xdr:from>
    <xdr:to>
      <xdr:col>9</xdr:col>
      <xdr:colOff>0</xdr:colOff>
      <xdr:row>53</xdr:row>
      <xdr:rowOff>85725</xdr:rowOff>
    </xdr:to>
    <xdr:sp>
      <xdr:nvSpPr>
        <xdr:cNvPr id="97" name="Line 314"/>
        <xdr:cNvSpPr>
          <a:spLocks/>
        </xdr:cNvSpPr>
      </xdr:nvSpPr>
      <xdr:spPr>
        <a:xfrm>
          <a:off x="6505575" y="9344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55</xdr:row>
      <xdr:rowOff>76200</xdr:rowOff>
    </xdr:from>
    <xdr:to>
      <xdr:col>9</xdr:col>
      <xdr:colOff>0</xdr:colOff>
      <xdr:row>55</xdr:row>
      <xdr:rowOff>76200</xdr:rowOff>
    </xdr:to>
    <xdr:sp>
      <xdr:nvSpPr>
        <xdr:cNvPr id="98" name="Line 316"/>
        <xdr:cNvSpPr>
          <a:spLocks/>
        </xdr:cNvSpPr>
      </xdr:nvSpPr>
      <xdr:spPr>
        <a:xfrm>
          <a:off x="6515100" y="967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64</xdr:row>
      <xdr:rowOff>85725</xdr:rowOff>
    </xdr:from>
    <xdr:to>
      <xdr:col>8</xdr:col>
      <xdr:colOff>723900</xdr:colOff>
      <xdr:row>64</xdr:row>
      <xdr:rowOff>85725</xdr:rowOff>
    </xdr:to>
    <xdr:sp>
      <xdr:nvSpPr>
        <xdr:cNvPr id="99" name="Line 318"/>
        <xdr:cNvSpPr>
          <a:spLocks/>
        </xdr:cNvSpPr>
      </xdr:nvSpPr>
      <xdr:spPr>
        <a:xfrm>
          <a:off x="6067425" y="1122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63</xdr:row>
      <xdr:rowOff>85725</xdr:rowOff>
    </xdr:from>
    <xdr:to>
      <xdr:col>8</xdr:col>
      <xdr:colOff>447675</xdr:colOff>
      <xdr:row>65</xdr:row>
      <xdr:rowOff>76200</xdr:rowOff>
    </xdr:to>
    <xdr:sp>
      <xdr:nvSpPr>
        <xdr:cNvPr id="100" name="Line 319"/>
        <xdr:cNvSpPr>
          <a:spLocks/>
        </xdr:cNvSpPr>
      </xdr:nvSpPr>
      <xdr:spPr>
        <a:xfrm>
          <a:off x="6505575" y="11058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63</xdr:row>
      <xdr:rowOff>85725</xdr:rowOff>
    </xdr:from>
    <xdr:to>
      <xdr:col>9</xdr:col>
      <xdr:colOff>0</xdr:colOff>
      <xdr:row>63</xdr:row>
      <xdr:rowOff>85725</xdr:rowOff>
    </xdr:to>
    <xdr:sp>
      <xdr:nvSpPr>
        <xdr:cNvPr id="101" name="Line 320"/>
        <xdr:cNvSpPr>
          <a:spLocks/>
        </xdr:cNvSpPr>
      </xdr:nvSpPr>
      <xdr:spPr>
        <a:xfrm>
          <a:off x="6505575" y="110585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65</xdr:row>
      <xdr:rowOff>76200</xdr:rowOff>
    </xdr:from>
    <xdr:to>
      <xdr:col>9</xdr:col>
      <xdr:colOff>0</xdr:colOff>
      <xdr:row>65</xdr:row>
      <xdr:rowOff>76200</xdr:rowOff>
    </xdr:to>
    <xdr:sp>
      <xdr:nvSpPr>
        <xdr:cNvPr id="102" name="Line 321"/>
        <xdr:cNvSpPr>
          <a:spLocks/>
        </xdr:cNvSpPr>
      </xdr:nvSpPr>
      <xdr:spPr>
        <a:xfrm>
          <a:off x="6505575" y="11391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71</xdr:row>
      <xdr:rowOff>95250</xdr:rowOff>
    </xdr:from>
    <xdr:to>
      <xdr:col>9</xdr:col>
      <xdr:colOff>0</xdr:colOff>
      <xdr:row>71</xdr:row>
      <xdr:rowOff>95250</xdr:rowOff>
    </xdr:to>
    <xdr:sp>
      <xdr:nvSpPr>
        <xdr:cNvPr id="103" name="Line 322"/>
        <xdr:cNvSpPr>
          <a:spLocks/>
        </xdr:cNvSpPr>
      </xdr:nvSpPr>
      <xdr:spPr>
        <a:xfrm>
          <a:off x="6067425" y="12439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67</xdr:row>
      <xdr:rowOff>85725</xdr:rowOff>
    </xdr:from>
    <xdr:to>
      <xdr:col>8</xdr:col>
      <xdr:colOff>457200</xdr:colOff>
      <xdr:row>74</xdr:row>
      <xdr:rowOff>95250</xdr:rowOff>
    </xdr:to>
    <xdr:sp>
      <xdr:nvSpPr>
        <xdr:cNvPr id="104" name="Line 323"/>
        <xdr:cNvSpPr>
          <a:spLocks/>
        </xdr:cNvSpPr>
      </xdr:nvSpPr>
      <xdr:spPr>
        <a:xfrm>
          <a:off x="6515100" y="1174432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67</xdr:row>
      <xdr:rowOff>85725</xdr:rowOff>
    </xdr:from>
    <xdr:to>
      <xdr:col>9</xdr:col>
      <xdr:colOff>0</xdr:colOff>
      <xdr:row>67</xdr:row>
      <xdr:rowOff>85725</xdr:rowOff>
    </xdr:to>
    <xdr:sp>
      <xdr:nvSpPr>
        <xdr:cNvPr id="105" name="Line 324"/>
        <xdr:cNvSpPr>
          <a:spLocks/>
        </xdr:cNvSpPr>
      </xdr:nvSpPr>
      <xdr:spPr>
        <a:xfrm>
          <a:off x="6524625" y="117443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68</xdr:row>
      <xdr:rowOff>76200</xdr:rowOff>
    </xdr:from>
    <xdr:to>
      <xdr:col>9</xdr:col>
      <xdr:colOff>0</xdr:colOff>
      <xdr:row>68</xdr:row>
      <xdr:rowOff>76200</xdr:rowOff>
    </xdr:to>
    <xdr:sp>
      <xdr:nvSpPr>
        <xdr:cNvPr id="106" name="Line 325"/>
        <xdr:cNvSpPr>
          <a:spLocks/>
        </xdr:cNvSpPr>
      </xdr:nvSpPr>
      <xdr:spPr>
        <a:xfrm>
          <a:off x="6515100" y="11906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69</xdr:row>
      <xdr:rowOff>85725</xdr:rowOff>
    </xdr:from>
    <xdr:to>
      <xdr:col>9</xdr:col>
      <xdr:colOff>0</xdr:colOff>
      <xdr:row>69</xdr:row>
      <xdr:rowOff>85725</xdr:rowOff>
    </xdr:to>
    <xdr:sp>
      <xdr:nvSpPr>
        <xdr:cNvPr id="107" name="Line 326"/>
        <xdr:cNvSpPr>
          <a:spLocks/>
        </xdr:cNvSpPr>
      </xdr:nvSpPr>
      <xdr:spPr>
        <a:xfrm>
          <a:off x="6515100" y="120872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70</xdr:row>
      <xdr:rowOff>85725</xdr:rowOff>
    </xdr:from>
    <xdr:to>
      <xdr:col>9</xdr:col>
      <xdr:colOff>9525</xdr:colOff>
      <xdr:row>70</xdr:row>
      <xdr:rowOff>85725</xdr:rowOff>
    </xdr:to>
    <xdr:sp>
      <xdr:nvSpPr>
        <xdr:cNvPr id="108" name="Line 328"/>
        <xdr:cNvSpPr>
          <a:spLocks/>
        </xdr:cNvSpPr>
      </xdr:nvSpPr>
      <xdr:spPr>
        <a:xfrm>
          <a:off x="6515100" y="12258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72</xdr:row>
      <xdr:rowOff>95250</xdr:rowOff>
    </xdr:from>
    <xdr:to>
      <xdr:col>9</xdr:col>
      <xdr:colOff>0</xdr:colOff>
      <xdr:row>72</xdr:row>
      <xdr:rowOff>95250</xdr:rowOff>
    </xdr:to>
    <xdr:sp>
      <xdr:nvSpPr>
        <xdr:cNvPr id="109" name="Line 329"/>
        <xdr:cNvSpPr>
          <a:spLocks/>
        </xdr:cNvSpPr>
      </xdr:nvSpPr>
      <xdr:spPr>
        <a:xfrm>
          <a:off x="6505575" y="126111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466725</xdr:colOff>
      <xdr:row>73</xdr:row>
      <xdr:rowOff>85725</xdr:rowOff>
    </xdr:from>
    <xdr:to>
      <xdr:col>8</xdr:col>
      <xdr:colOff>723900</xdr:colOff>
      <xdr:row>73</xdr:row>
      <xdr:rowOff>85725</xdr:rowOff>
    </xdr:to>
    <xdr:sp>
      <xdr:nvSpPr>
        <xdr:cNvPr id="110" name="Line 331"/>
        <xdr:cNvSpPr>
          <a:spLocks/>
        </xdr:cNvSpPr>
      </xdr:nvSpPr>
      <xdr:spPr>
        <a:xfrm>
          <a:off x="6524625" y="12773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74</xdr:row>
      <xdr:rowOff>85725</xdr:rowOff>
    </xdr:from>
    <xdr:to>
      <xdr:col>9</xdr:col>
      <xdr:colOff>0</xdr:colOff>
      <xdr:row>74</xdr:row>
      <xdr:rowOff>85725</xdr:rowOff>
    </xdr:to>
    <xdr:sp>
      <xdr:nvSpPr>
        <xdr:cNvPr id="111" name="Line 332"/>
        <xdr:cNvSpPr>
          <a:spLocks/>
        </xdr:cNvSpPr>
      </xdr:nvSpPr>
      <xdr:spPr>
        <a:xfrm>
          <a:off x="6515100" y="12944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76</xdr:row>
      <xdr:rowOff>85725</xdr:rowOff>
    </xdr:from>
    <xdr:to>
      <xdr:col>8</xdr:col>
      <xdr:colOff>476250</xdr:colOff>
      <xdr:row>77</xdr:row>
      <xdr:rowOff>95250</xdr:rowOff>
    </xdr:to>
    <xdr:sp>
      <xdr:nvSpPr>
        <xdr:cNvPr id="112" name="Line 333"/>
        <xdr:cNvSpPr>
          <a:spLocks/>
        </xdr:cNvSpPr>
      </xdr:nvSpPr>
      <xdr:spPr>
        <a:xfrm>
          <a:off x="6534150" y="132873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9525</xdr:rowOff>
    </xdr:from>
    <xdr:to>
      <xdr:col>8</xdr:col>
      <xdr:colOff>476250</xdr:colOff>
      <xdr:row>77</xdr:row>
      <xdr:rowOff>9525</xdr:rowOff>
    </xdr:to>
    <xdr:sp>
      <xdr:nvSpPr>
        <xdr:cNvPr id="113" name="Line 335"/>
        <xdr:cNvSpPr>
          <a:spLocks/>
        </xdr:cNvSpPr>
      </xdr:nvSpPr>
      <xdr:spPr>
        <a:xfrm>
          <a:off x="6057900" y="13382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76</xdr:row>
      <xdr:rowOff>85725</xdr:rowOff>
    </xdr:from>
    <xdr:to>
      <xdr:col>8</xdr:col>
      <xdr:colOff>723900</xdr:colOff>
      <xdr:row>76</xdr:row>
      <xdr:rowOff>85725</xdr:rowOff>
    </xdr:to>
    <xdr:sp>
      <xdr:nvSpPr>
        <xdr:cNvPr id="114" name="Line 336"/>
        <xdr:cNvSpPr>
          <a:spLocks/>
        </xdr:cNvSpPr>
      </xdr:nvSpPr>
      <xdr:spPr>
        <a:xfrm>
          <a:off x="6534150" y="132873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77</xdr:row>
      <xdr:rowOff>95250</xdr:rowOff>
    </xdr:from>
    <xdr:to>
      <xdr:col>9</xdr:col>
      <xdr:colOff>0</xdr:colOff>
      <xdr:row>77</xdr:row>
      <xdr:rowOff>95250</xdr:rowOff>
    </xdr:to>
    <xdr:sp>
      <xdr:nvSpPr>
        <xdr:cNvPr id="115" name="Line 337"/>
        <xdr:cNvSpPr>
          <a:spLocks/>
        </xdr:cNvSpPr>
      </xdr:nvSpPr>
      <xdr:spPr>
        <a:xfrm>
          <a:off x="6534150" y="13468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79</xdr:row>
      <xdr:rowOff>95250</xdr:rowOff>
    </xdr:from>
    <xdr:to>
      <xdr:col>8</xdr:col>
      <xdr:colOff>495300</xdr:colOff>
      <xdr:row>81</xdr:row>
      <xdr:rowOff>104775</xdr:rowOff>
    </xdr:to>
    <xdr:sp>
      <xdr:nvSpPr>
        <xdr:cNvPr id="116" name="Line 338"/>
        <xdr:cNvSpPr>
          <a:spLocks/>
        </xdr:cNvSpPr>
      </xdr:nvSpPr>
      <xdr:spPr>
        <a:xfrm>
          <a:off x="6553200" y="138112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95250</xdr:rowOff>
    </xdr:from>
    <xdr:to>
      <xdr:col>9</xdr:col>
      <xdr:colOff>9525</xdr:colOff>
      <xdr:row>80</xdr:row>
      <xdr:rowOff>95250</xdr:rowOff>
    </xdr:to>
    <xdr:sp>
      <xdr:nvSpPr>
        <xdr:cNvPr id="117" name="Line 339"/>
        <xdr:cNvSpPr>
          <a:spLocks/>
        </xdr:cNvSpPr>
      </xdr:nvSpPr>
      <xdr:spPr>
        <a:xfrm>
          <a:off x="6057900" y="139827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79</xdr:row>
      <xdr:rowOff>95250</xdr:rowOff>
    </xdr:from>
    <xdr:to>
      <xdr:col>9</xdr:col>
      <xdr:colOff>0</xdr:colOff>
      <xdr:row>79</xdr:row>
      <xdr:rowOff>95250</xdr:rowOff>
    </xdr:to>
    <xdr:sp>
      <xdr:nvSpPr>
        <xdr:cNvPr id="118" name="Line 342"/>
        <xdr:cNvSpPr>
          <a:spLocks/>
        </xdr:cNvSpPr>
      </xdr:nvSpPr>
      <xdr:spPr>
        <a:xfrm>
          <a:off x="6553200" y="13811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495300</xdr:colOff>
      <xdr:row>81</xdr:row>
      <xdr:rowOff>104775</xdr:rowOff>
    </xdr:from>
    <xdr:to>
      <xdr:col>9</xdr:col>
      <xdr:colOff>0</xdr:colOff>
      <xdr:row>81</xdr:row>
      <xdr:rowOff>104775</xdr:rowOff>
    </xdr:to>
    <xdr:sp>
      <xdr:nvSpPr>
        <xdr:cNvPr id="119" name="Line 343"/>
        <xdr:cNvSpPr>
          <a:spLocks/>
        </xdr:cNvSpPr>
      </xdr:nvSpPr>
      <xdr:spPr>
        <a:xfrm>
          <a:off x="6553200" y="14163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104775</xdr:rowOff>
    </xdr:from>
    <xdr:to>
      <xdr:col>6</xdr:col>
      <xdr:colOff>733425</xdr:colOff>
      <xdr:row>5</xdr:row>
      <xdr:rowOff>104775</xdr:rowOff>
    </xdr:to>
    <xdr:sp>
      <xdr:nvSpPr>
        <xdr:cNvPr id="120" name="Line 346"/>
        <xdr:cNvSpPr>
          <a:spLocks/>
        </xdr:cNvSpPr>
      </xdr:nvSpPr>
      <xdr:spPr>
        <a:xfrm>
          <a:off x="4505325" y="11334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9</xdr:row>
      <xdr:rowOff>28575</xdr:rowOff>
    </xdr:from>
    <xdr:to>
      <xdr:col>6</xdr:col>
      <xdr:colOff>390525</xdr:colOff>
      <xdr:row>11</xdr:row>
      <xdr:rowOff>114300</xdr:rowOff>
    </xdr:to>
    <xdr:sp>
      <xdr:nvSpPr>
        <xdr:cNvPr id="121" name="Line 347"/>
        <xdr:cNvSpPr>
          <a:spLocks/>
        </xdr:cNvSpPr>
      </xdr:nvSpPr>
      <xdr:spPr>
        <a:xfrm>
          <a:off x="4886325" y="17430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9525</xdr:rowOff>
    </xdr:from>
    <xdr:to>
      <xdr:col>6</xdr:col>
      <xdr:colOff>390525</xdr:colOff>
      <xdr:row>10</xdr:row>
      <xdr:rowOff>9525</xdr:rowOff>
    </xdr:to>
    <xdr:sp>
      <xdr:nvSpPr>
        <xdr:cNvPr id="122" name="Line 348"/>
        <xdr:cNvSpPr>
          <a:spLocks/>
        </xdr:cNvSpPr>
      </xdr:nvSpPr>
      <xdr:spPr>
        <a:xfrm>
          <a:off x="4505325" y="1895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11</xdr:row>
      <xdr:rowOff>114300</xdr:rowOff>
    </xdr:from>
    <xdr:to>
      <xdr:col>7</xdr:col>
      <xdr:colOff>0</xdr:colOff>
      <xdr:row>11</xdr:row>
      <xdr:rowOff>114300</xdr:rowOff>
    </xdr:to>
    <xdr:sp>
      <xdr:nvSpPr>
        <xdr:cNvPr id="123" name="Line 351"/>
        <xdr:cNvSpPr>
          <a:spLocks/>
        </xdr:cNvSpPr>
      </xdr:nvSpPr>
      <xdr:spPr>
        <a:xfrm>
          <a:off x="4895850" y="2171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9</xdr:row>
      <xdr:rowOff>28575</xdr:rowOff>
    </xdr:from>
    <xdr:to>
      <xdr:col>7</xdr:col>
      <xdr:colOff>9525</xdr:colOff>
      <xdr:row>9</xdr:row>
      <xdr:rowOff>28575</xdr:rowOff>
    </xdr:to>
    <xdr:sp>
      <xdr:nvSpPr>
        <xdr:cNvPr id="124" name="Line 354"/>
        <xdr:cNvSpPr>
          <a:spLocks/>
        </xdr:cNvSpPr>
      </xdr:nvSpPr>
      <xdr:spPr>
        <a:xfrm>
          <a:off x="4886325" y="1743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76200</xdr:rowOff>
    </xdr:from>
    <xdr:to>
      <xdr:col>7</xdr:col>
      <xdr:colOff>9525</xdr:colOff>
      <xdr:row>15</xdr:row>
      <xdr:rowOff>76200</xdr:rowOff>
    </xdr:to>
    <xdr:sp>
      <xdr:nvSpPr>
        <xdr:cNvPr id="125" name="Line 355"/>
        <xdr:cNvSpPr>
          <a:spLocks/>
        </xdr:cNvSpPr>
      </xdr:nvSpPr>
      <xdr:spPr>
        <a:xfrm>
          <a:off x="4495800" y="28194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23</xdr:row>
      <xdr:rowOff>0</xdr:rowOff>
    </xdr:from>
    <xdr:to>
      <xdr:col>6</xdr:col>
      <xdr:colOff>400050</xdr:colOff>
      <xdr:row>31</xdr:row>
      <xdr:rowOff>19050</xdr:rowOff>
    </xdr:to>
    <xdr:sp>
      <xdr:nvSpPr>
        <xdr:cNvPr id="126" name="Line 356"/>
        <xdr:cNvSpPr>
          <a:spLocks/>
        </xdr:cNvSpPr>
      </xdr:nvSpPr>
      <xdr:spPr>
        <a:xfrm>
          <a:off x="4895850" y="4114800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28</xdr:row>
      <xdr:rowOff>9525</xdr:rowOff>
    </xdr:from>
    <xdr:to>
      <xdr:col>6</xdr:col>
      <xdr:colOff>409575</xdr:colOff>
      <xdr:row>28</xdr:row>
      <xdr:rowOff>9525</xdr:rowOff>
    </xdr:to>
    <xdr:sp>
      <xdr:nvSpPr>
        <xdr:cNvPr id="127" name="Line 357"/>
        <xdr:cNvSpPr>
          <a:spLocks/>
        </xdr:cNvSpPr>
      </xdr:nvSpPr>
      <xdr:spPr>
        <a:xfrm>
          <a:off x="4486275" y="4981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8" name="Line 358"/>
        <xdr:cNvSpPr>
          <a:spLocks/>
        </xdr:cNvSpPr>
      </xdr:nvSpPr>
      <xdr:spPr>
        <a:xfrm>
          <a:off x="4905375" y="41148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31</xdr:row>
      <xdr:rowOff>19050</xdr:rowOff>
    </xdr:from>
    <xdr:to>
      <xdr:col>7</xdr:col>
      <xdr:colOff>0</xdr:colOff>
      <xdr:row>31</xdr:row>
      <xdr:rowOff>19050</xdr:rowOff>
    </xdr:to>
    <xdr:sp>
      <xdr:nvSpPr>
        <xdr:cNvPr id="129" name="Line 361"/>
        <xdr:cNvSpPr>
          <a:spLocks/>
        </xdr:cNvSpPr>
      </xdr:nvSpPr>
      <xdr:spPr>
        <a:xfrm>
          <a:off x="48958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76200</xdr:rowOff>
    </xdr:from>
    <xdr:to>
      <xdr:col>6</xdr:col>
      <xdr:colOff>390525</xdr:colOff>
      <xdr:row>42</xdr:row>
      <xdr:rowOff>161925</xdr:rowOff>
    </xdr:to>
    <xdr:sp>
      <xdr:nvSpPr>
        <xdr:cNvPr id="130" name="Line 363"/>
        <xdr:cNvSpPr>
          <a:spLocks/>
        </xdr:cNvSpPr>
      </xdr:nvSpPr>
      <xdr:spPr>
        <a:xfrm>
          <a:off x="4886325" y="67627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38</xdr:row>
      <xdr:rowOff>76200</xdr:rowOff>
    </xdr:from>
    <xdr:to>
      <xdr:col>7</xdr:col>
      <xdr:colOff>0</xdr:colOff>
      <xdr:row>38</xdr:row>
      <xdr:rowOff>76200</xdr:rowOff>
    </xdr:to>
    <xdr:sp>
      <xdr:nvSpPr>
        <xdr:cNvPr id="131" name="Line 365"/>
        <xdr:cNvSpPr>
          <a:spLocks/>
        </xdr:cNvSpPr>
      </xdr:nvSpPr>
      <xdr:spPr>
        <a:xfrm>
          <a:off x="4886325" y="6762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161925</xdr:rowOff>
    </xdr:from>
    <xdr:to>
      <xdr:col>6</xdr:col>
      <xdr:colOff>400050</xdr:colOff>
      <xdr:row>39</xdr:row>
      <xdr:rowOff>161925</xdr:rowOff>
    </xdr:to>
    <xdr:sp>
      <xdr:nvSpPr>
        <xdr:cNvPr id="132" name="Line 366"/>
        <xdr:cNvSpPr>
          <a:spLocks/>
        </xdr:cNvSpPr>
      </xdr:nvSpPr>
      <xdr:spPr>
        <a:xfrm>
          <a:off x="4495800" y="70199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Line 367"/>
        <xdr:cNvSpPr>
          <a:spLocks/>
        </xdr:cNvSpPr>
      </xdr:nvSpPr>
      <xdr:spPr>
        <a:xfrm>
          <a:off x="4895850" y="72009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34" name="Line 368"/>
        <xdr:cNvSpPr>
          <a:spLocks/>
        </xdr:cNvSpPr>
      </xdr:nvSpPr>
      <xdr:spPr>
        <a:xfrm>
          <a:off x="4886325" y="7543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9525</xdr:rowOff>
    </xdr:from>
    <xdr:to>
      <xdr:col>7</xdr:col>
      <xdr:colOff>0</xdr:colOff>
      <xdr:row>48</xdr:row>
      <xdr:rowOff>9525</xdr:rowOff>
    </xdr:to>
    <xdr:sp>
      <xdr:nvSpPr>
        <xdr:cNvPr id="135" name="Line 369"/>
        <xdr:cNvSpPr>
          <a:spLocks/>
        </xdr:cNvSpPr>
      </xdr:nvSpPr>
      <xdr:spPr>
        <a:xfrm>
          <a:off x="4514850" y="8410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54</xdr:row>
      <xdr:rowOff>104775</xdr:rowOff>
    </xdr:from>
    <xdr:to>
      <xdr:col>6</xdr:col>
      <xdr:colOff>400050</xdr:colOff>
      <xdr:row>62</xdr:row>
      <xdr:rowOff>85725</xdr:rowOff>
    </xdr:to>
    <xdr:sp>
      <xdr:nvSpPr>
        <xdr:cNvPr id="136" name="Line 372"/>
        <xdr:cNvSpPr>
          <a:spLocks/>
        </xdr:cNvSpPr>
      </xdr:nvSpPr>
      <xdr:spPr>
        <a:xfrm>
          <a:off x="4895850" y="95345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54</xdr:row>
      <xdr:rowOff>104775</xdr:rowOff>
    </xdr:from>
    <xdr:to>
      <xdr:col>7</xdr:col>
      <xdr:colOff>0</xdr:colOff>
      <xdr:row>54</xdr:row>
      <xdr:rowOff>104775</xdr:rowOff>
    </xdr:to>
    <xdr:sp>
      <xdr:nvSpPr>
        <xdr:cNvPr id="137" name="Line 373"/>
        <xdr:cNvSpPr>
          <a:spLocks/>
        </xdr:cNvSpPr>
      </xdr:nvSpPr>
      <xdr:spPr>
        <a:xfrm>
          <a:off x="4895850" y="9534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56</xdr:row>
      <xdr:rowOff>85725</xdr:rowOff>
    </xdr:from>
    <xdr:to>
      <xdr:col>7</xdr:col>
      <xdr:colOff>0</xdr:colOff>
      <xdr:row>56</xdr:row>
      <xdr:rowOff>85725</xdr:rowOff>
    </xdr:to>
    <xdr:sp>
      <xdr:nvSpPr>
        <xdr:cNvPr id="138" name="Line 374"/>
        <xdr:cNvSpPr>
          <a:spLocks/>
        </xdr:cNvSpPr>
      </xdr:nvSpPr>
      <xdr:spPr>
        <a:xfrm>
          <a:off x="4905375" y="9858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57</xdr:row>
      <xdr:rowOff>85725</xdr:rowOff>
    </xdr:from>
    <xdr:to>
      <xdr:col>7</xdr:col>
      <xdr:colOff>0</xdr:colOff>
      <xdr:row>57</xdr:row>
      <xdr:rowOff>85725</xdr:rowOff>
    </xdr:to>
    <xdr:sp>
      <xdr:nvSpPr>
        <xdr:cNvPr id="139" name="Line 375"/>
        <xdr:cNvSpPr>
          <a:spLocks/>
        </xdr:cNvSpPr>
      </xdr:nvSpPr>
      <xdr:spPr>
        <a:xfrm>
          <a:off x="4905375" y="10029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95250</xdr:rowOff>
    </xdr:from>
    <xdr:to>
      <xdr:col>7</xdr:col>
      <xdr:colOff>0</xdr:colOff>
      <xdr:row>58</xdr:row>
      <xdr:rowOff>95250</xdr:rowOff>
    </xdr:to>
    <xdr:sp>
      <xdr:nvSpPr>
        <xdr:cNvPr id="140" name="Line 376"/>
        <xdr:cNvSpPr>
          <a:spLocks/>
        </xdr:cNvSpPr>
      </xdr:nvSpPr>
      <xdr:spPr>
        <a:xfrm>
          <a:off x="4495800" y="102108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59</xdr:row>
      <xdr:rowOff>85725</xdr:rowOff>
    </xdr:from>
    <xdr:to>
      <xdr:col>7</xdr:col>
      <xdr:colOff>0</xdr:colOff>
      <xdr:row>59</xdr:row>
      <xdr:rowOff>85725</xdr:rowOff>
    </xdr:to>
    <xdr:sp>
      <xdr:nvSpPr>
        <xdr:cNvPr id="141" name="Line 377"/>
        <xdr:cNvSpPr>
          <a:spLocks/>
        </xdr:cNvSpPr>
      </xdr:nvSpPr>
      <xdr:spPr>
        <a:xfrm>
          <a:off x="4895850" y="103727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60</xdr:row>
      <xdr:rowOff>76200</xdr:rowOff>
    </xdr:from>
    <xdr:to>
      <xdr:col>7</xdr:col>
      <xdr:colOff>0</xdr:colOff>
      <xdr:row>60</xdr:row>
      <xdr:rowOff>76200</xdr:rowOff>
    </xdr:to>
    <xdr:sp>
      <xdr:nvSpPr>
        <xdr:cNvPr id="142" name="Line 378"/>
        <xdr:cNvSpPr>
          <a:spLocks/>
        </xdr:cNvSpPr>
      </xdr:nvSpPr>
      <xdr:spPr>
        <a:xfrm>
          <a:off x="4895850" y="10534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400050</xdr:colOff>
      <xdr:row>61</xdr:row>
      <xdr:rowOff>95250</xdr:rowOff>
    </xdr:from>
    <xdr:to>
      <xdr:col>7</xdr:col>
      <xdr:colOff>0</xdr:colOff>
      <xdr:row>61</xdr:row>
      <xdr:rowOff>95250</xdr:rowOff>
    </xdr:to>
    <xdr:sp>
      <xdr:nvSpPr>
        <xdr:cNvPr id="143" name="Line 379"/>
        <xdr:cNvSpPr>
          <a:spLocks/>
        </xdr:cNvSpPr>
      </xdr:nvSpPr>
      <xdr:spPr>
        <a:xfrm>
          <a:off x="4895850" y="10725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409575</xdr:colOff>
      <xdr:row>62</xdr:row>
      <xdr:rowOff>85725</xdr:rowOff>
    </xdr:from>
    <xdr:to>
      <xdr:col>7</xdr:col>
      <xdr:colOff>0</xdr:colOff>
      <xdr:row>62</xdr:row>
      <xdr:rowOff>85725</xdr:rowOff>
    </xdr:to>
    <xdr:sp>
      <xdr:nvSpPr>
        <xdr:cNvPr id="144" name="Line 380"/>
        <xdr:cNvSpPr>
          <a:spLocks/>
        </xdr:cNvSpPr>
      </xdr:nvSpPr>
      <xdr:spPr>
        <a:xfrm>
          <a:off x="4905375" y="10887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65</xdr:row>
      <xdr:rowOff>9525</xdr:rowOff>
    </xdr:from>
    <xdr:to>
      <xdr:col>6</xdr:col>
      <xdr:colOff>419100</xdr:colOff>
      <xdr:row>71</xdr:row>
      <xdr:rowOff>0</xdr:rowOff>
    </xdr:to>
    <xdr:sp>
      <xdr:nvSpPr>
        <xdr:cNvPr id="145" name="Line 381"/>
        <xdr:cNvSpPr>
          <a:spLocks/>
        </xdr:cNvSpPr>
      </xdr:nvSpPr>
      <xdr:spPr>
        <a:xfrm>
          <a:off x="4914900" y="113252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65</xdr:row>
      <xdr:rowOff>9525</xdr:rowOff>
    </xdr:from>
    <xdr:to>
      <xdr:col>7</xdr:col>
      <xdr:colOff>0</xdr:colOff>
      <xdr:row>65</xdr:row>
      <xdr:rowOff>9525</xdr:rowOff>
    </xdr:to>
    <xdr:sp>
      <xdr:nvSpPr>
        <xdr:cNvPr id="146" name="Line 384"/>
        <xdr:cNvSpPr>
          <a:spLocks/>
        </xdr:cNvSpPr>
      </xdr:nvSpPr>
      <xdr:spPr>
        <a:xfrm>
          <a:off x="4924425" y="11325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71</xdr:row>
      <xdr:rowOff>9525</xdr:rowOff>
    </xdr:from>
    <xdr:to>
      <xdr:col>7</xdr:col>
      <xdr:colOff>0</xdr:colOff>
      <xdr:row>71</xdr:row>
      <xdr:rowOff>9525</xdr:rowOff>
    </xdr:to>
    <xdr:sp>
      <xdr:nvSpPr>
        <xdr:cNvPr id="147" name="Line 385"/>
        <xdr:cNvSpPr>
          <a:spLocks/>
        </xdr:cNvSpPr>
      </xdr:nvSpPr>
      <xdr:spPr>
        <a:xfrm>
          <a:off x="4914900" y="12353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9525</xdr:rowOff>
    </xdr:from>
    <xdr:to>
      <xdr:col>6</xdr:col>
      <xdr:colOff>428625</xdr:colOff>
      <xdr:row>68</xdr:row>
      <xdr:rowOff>9525</xdr:rowOff>
    </xdr:to>
    <xdr:sp>
      <xdr:nvSpPr>
        <xdr:cNvPr id="148" name="Line 386"/>
        <xdr:cNvSpPr>
          <a:spLocks/>
        </xdr:cNvSpPr>
      </xdr:nvSpPr>
      <xdr:spPr>
        <a:xfrm>
          <a:off x="4495800" y="11839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77</xdr:row>
      <xdr:rowOff>19050</xdr:rowOff>
    </xdr:from>
    <xdr:to>
      <xdr:col>6</xdr:col>
      <xdr:colOff>428625</xdr:colOff>
      <xdr:row>80</xdr:row>
      <xdr:rowOff>9525</xdr:rowOff>
    </xdr:to>
    <xdr:sp>
      <xdr:nvSpPr>
        <xdr:cNvPr id="149" name="Line 387"/>
        <xdr:cNvSpPr>
          <a:spLocks/>
        </xdr:cNvSpPr>
      </xdr:nvSpPr>
      <xdr:spPr>
        <a:xfrm>
          <a:off x="4924425" y="13392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419100</xdr:colOff>
      <xdr:row>77</xdr:row>
      <xdr:rowOff>0</xdr:rowOff>
    </xdr:from>
    <xdr:to>
      <xdr:col>7</xdr:col>
      <xdr:colOff>0</xdr:colOff>
      <xdr:row>77</xdr:row>
      <xdr:rowOff>0</xdr:rowOff>
    </xdr:to>
    <xdr:sp>
      <xdr:nvSpPr>
        <xdr:cNvPr id="150" name="Line 388"/>
        <xdr:cNvSpPr>
          <a:spLocks/>
        </xdr:cNvSpPr>
      </xdr:nvSpPr>
      <xdr:spPr>
        <a:xfrm>
          <a:off x="4914900" y="13373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80</xdr:row>
      <xdr:rowOff>9525</xdr:rowOff>
    </xdr:from>
    <xdr:to>
      <xdr:col>7</xdr:col>
      <xdr:colOff>9525</xdr:colOff>
      <xdr:row>80</xdr:row>
      <xdr:rowOff>9525</xdr:rowOff>
    </xdr:to>
    <xdr:sp>
      <xdr:nvSpPr>
        <xdr:cNvPr id="151" name="Line 389"/>
        <xdr:cNvSpPr>
          <a:spLocks/>
        </xdr:cNvSpPr>
      </xdr:nvSpPr>
      <xdr:spPr>
        <a:xfrm>
          <a:off x="4924425" y="13896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79</xdr:row>
      <xdr:rowOff>9525</xdr:rowOff>
    </xdr:from>
    <xdr:to>
      <xdr:col>6</xdr:col>
      <xdr:colOff>428625</xdr:colOff>
      <xdr:row>79</xdr:row>
      <xdr:rowOff>9525</xdr:rowOff>
    </xdr:to>
    <xdr:sp>
      <xdr:nvSpPr>
        <xdr:cNvPr id="152" name="Line 390"/>
        <xdr:cNvSpPr>
          <a:spLocks/>
        </xdr:cNvSpPr>
      </xdr:nvSpPr>
      <xdr:spPr>
        <a:xfrm>
          <a:off x="4495800" y="137255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19050</xdr:rowOff>
    </xdr:from>
    <xdr:to>
      <xdr:col>3</xdr:col>
      <xdr:colOff>352425</xdr:colOff>
      <xdr:row>58</xdr:row>
      <xdr:rowOff>9525</xdr:rowOff>
    </xdr:to>
    <xdr:sp>
      <xdr:nvSpPr>
        <xdr:cNvPr id="153" name="Line 391"/>
        <xdr:cNvSpPr>
          <a:spLocks/>
        </xdr:cNvSpPr>
      </xdr:nvSpPr>
      <xdr:spPr>
        <a:xfrm>
          <a:off x="2762250" y="1047750"/>
          <a:ext cx="9525" cy="907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5</xdr:row>
      <xdr:rowOff>19050</xdr:rowOff>
    </xdr:from>
    <xdr:to>
      <xdr:col>4</xdr:col>
      <xdr:colOff>9525</xdr:colOff>
      <xdr:row>5</xdr:row>
      <xdr:rowOff>19050</xdr:rowOff>
    </xdr:to>
    <xdr:sp>
      <xdr:nvSpPr>
        <xdr:cNvPr id="154" name="Line 394"/>
        <xdr:cNvSpPr>
          <a:spLocks/>
        </xdr:cNvSpPr>
      </xdr:nvSpPr>
      <xdr:spPr>
        <a:xfrm>
          <a:off x="2762250" y="1047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9525</xdr:rowOff>
    </xdr:from>
    <xdr:to>
      <xdr:col>4</xdr:col>
      <xdr:colOff>0</xdr:colOff>
      <xdr:row>10</xdr:row>
      <xdr:rowOff>9525</xdr:rowOff>
    </xdr:to>
    <xdr:sp>
      <xdr:nvSpPr>
        <xdr:cNvPr id="155" name="Line 395"/>
        <xdr:cNvSpPr>
          <a:spLocks/>
        </xdr:cNvSpPr>
      </xdr:nvSpPr>
      <xdr:spPr>
        <a:xfrm>
          <a:off x="2771775" y="18954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14</xdr:row>
      <xdr:rowOff>9525</xdr:rowOff>
    </xdr:from>
    <xdr:to>
      <xdr:col>4</xdr:col>
      <xdr:colOff>409575</xdr:colOff>
      <xdr:row>14</xdr:row>
      <xdr:rowOff>161925</xdr:rowOff>
    </xdr:to>
    <xdr:sp>
      <xdr:nvSpPr>
        <xdr:cNvPr id="156" name="Line 396"/>
        <xdr:cNvSpPr>
          <a:spLocks/>
        </xdr:cNvSpPr>
      </xdr:nvSpPr>
      <xdr:spPr>
        <a:xfrm>
          <a:off x="3514725" y="2581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0</xdr:rowOff>
    </xdr:from>
    <xdr:to>
      <xdr:col>4</xdr:col>
      <xdr:colOff>419100</xdr:colOff>
      <xdr:row>12</xdr:row>
      <xdr:rowOff>0</xdr:rowOff>
    </xdr:to>
    <xdr:sp>
      <xdr:nvSpPr>
        <xdr:cNvPr id="157" name="Line 397"/>
        <xdr:cNvSpPr>
          <a:spLocks/>
        </xdr:cNvSpPr>
      </xdr:nvSpPr>
      <xdr:spPr>
        <a:xfrm flipV="1">
          <a:off x="3514725" y="20574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17</xdr:row>
      <xdr:rowOff>19050</xdr:rowOff>
    </xdr:from>
    <xdr:to>
      <xdr:col>4</xdr:col>
      <xdr:colOff>419100</xdr:colOff>
      <xdr:row>18</xdr:row>
      <xdr:rowOff>9525</xdr:rowOff>
    </xdr:to>
    <xdr:sp>
      <xdr:nvSpPr>
        <xdr:cNvPr id="158" name="Line 398"/>
        <xdr:cNvSpPr>
          <a:spLocks/>
        </xdr:cNvSpPr>
      </xdr:nvSpPr>
      <xdr:spPr>
        <a:xfrm>
          <a:off x="3524250" y="3105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9525</xdr:rowOff>
    </xdr:from>
    <xdr:to>
      <xdr:col>4</xdr:col>
      <xdr:colOff>419100</xdr:colOff>
      <xdr:row>21</xdr:row>
      <xdr:rowOff>0</xdr:rowOff>
    </xdr:to>
    <xdr:sp>
      <xdr:nvSpPr>
        <xdr:cNvPr id="159" name="Line 399"/>
        <xdr:cNvSpPr>
          <a:spLocks/>
        </xdr:cNvSpPr>
      </xdr:nvSpPr>
      <xdr:spPr>
        <a:xfrm>
          <a:off x="35242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23</xdr:row>
      <xdr:rowOff>9525</xdr:rowOff>
    </xdr:from>
    <xdr:to>
      <xdr:col>4</xdr:col>
      <xdr:colOff>409575</xdr:colOff>
      <xdr:row>26</xdr:row>
      <xdr:rowOff>161925</xdr:rowOff>
    </xdr:to>
    <xdr:sp>
      <xdr:nvSpPr>
        <xdr:cNvPr id="160" name="Line 400"/>
        <xdr:cNvSpPr>
          <a:spLocks/>
        </xdr:cNvSpPr>
      </xdr:nvSpPr>
      <xdr:spPr>
        <a:xfrm>
          <a:off x="3514725" y="41243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1" name="Line 402"/>
        <xdr:cNvSpPr>
          <a:spLocks/>
        </xdr:cNvSpPr>
      </xdr:nvSpPr>
      <xdr:spPr>
        <a:xfrm>
          <a:off x="2762250" y="29146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162" name="Line 403"/>
        <xdr:cNvSpPr>
          <a:spLocks/>
        </xdr:cNvSpPr>
      </xdr:nvSpPr>
      <xdr:spPr>
        <a:xfrm>
          <a:off x="2762250" y="49720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163" name="Line 404"/>
        <xdr:cNvSpPr>
          <a:spLocks/>
        </xdr:cNvSpPr>
      </xdr:nvSpPr>
      <xdr:spPr>
        <a:xfrm>
          <a:off x="2781300" y="7029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48</xdr:row>
      <xdr:rowOff>9525</xdr:rowOff>
    </xdr:from>
    <xdr:to>
      <xdr:col>4</xdr:col>
      <xdr:colOff>9525</xdr:colOff>
      <xdr:row>48</xdr:row>
      <xdr:rowOff>9525</xdr:rowOff>
    </xdr:to>
    <xdr:sp>
      <xdr:nvSpPr>
        <xdr:cNvPr id="164" name="Line 405"/>
        <xdr:cNvSpPr>
          <a:spLocks/>
        </xdr:cNvSpPr>
      </xdr:nvSpPr>
      <xdr:spPr>
        <a:xfrm>
          <a:off x="2771775" y="841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49</xdr:row>
      <xdr:rowOff>0</xdr:rowOff>
    </xdr:from>
    <xdr:to>
      <xdr:col>4</xdr:col>
      <xdr:colOff>438150</xdr:colOff>
      <xdr:row>50</xdr:row>
      <xdr:rowOff>161925</xdr:rowOff>
    </xdr:to>
    <xdr:sp>
      <xdr:nvSpPr>
        <xdr:cNvPr id="165" name="Line 406"/>
        <xdr:cNvSpPr>
          <a:spLocks/>
        </xdr:cNvSpPr>
      </xdr:nvSpPr>
      <xdr:spPr>
        <a:xfrm flipV="1">
          <a:off x="3543300" y="85725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66" name="Line 408"/>
        <xdr:cNvSpPr>
          <a:spLocks/>
        </xdr:cNvSpPr>
      </xdr:nvSpPr>
      <xdr:spPr>
        <a:xfrm>
          <a:off x="2790825" y="10115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68</xdr:row>
      <xdr:rowOff>0</xdr:rowOff>
    </xdr:from>
    <xdr:to>
      <xdr:col>3</xdr:col>
      <xdr:colOff>371475</xdr:colOff>
      <xdr:row>79</xdr:row>
      <xdr:rowOff>9525</xdr:rowOff>
    </xdr:to>
    <xdr:sp>
      <xdr:nvSpPr>
        <xdr:cNvPr id="167" name="Line 409"/>
        <xdr:cNvSpPr>
          <a:spLocks/>
        </xdr:cNvSpPr>
      </xdr:nvSpPr>
      <xdr:spPr>
        <a:xfrm>
          <a:off x="2790825" y="11830050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68</xdr:row>
      <xdr:rowOff>9525</xdr:rowOff>
    </xdr:from>
    <xdr:to>
      <xdr:col>4</xdr:col>
      <xdr:colOff>0</xdr:colOff>
      <xdr:row>68</xdr:row>
      <xdr:rowOff>9525</xdr:rowOff>
    </xdr:to>
    <xdr:sp>
      <xdr:nvSpPr>
        <xdr:cNvPr id="168" name="Line 410"/>
        <xdr:cNvSpPr>
          <a:spLocks/>
        </xdr:cNvSpPr>
      </xdr:nvSpPr>
      <xdr:spPr>
        <a:xfrm>
          <a:off x="2800350" y="118395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79</xdr:row>
      <xdr:rowOff>9525</xdr:rowOff>
    </xdr:from>
    <xdr:to>
      <xdr:col>4</xdr:col>
      <xdr:colOff>0</xdr:colOff>
      <xdr:row>79</xdr:row>
      <xdr:rowOff>9525</xdr:rowOff>
    </xdr:to>
    <xdr:sp>
      <xdr:nvSpPr>
        <xdr:cNvPr id="169" name="Line 411"/>
        <xdr:cNvSpPr>
          <a:spLocks/>
        </xdr:cNvSpPr>
      </xdr:nvSpPr>
      <xdr:spPr>
        <a:xfrm>
          <a:off x="2800350" y="137255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342900</xdr:colOff>
      <xdr:row>30</xdr:row>
      <xdr:rowOff>0</xdr:rowOff>
    </xdr:to>
    <xdr:sp>
      <xdr:nvSpPr>
        <xdr:cNvPr id="170" name="Line 412"/>
        <xdr:cNvSpPr>
          <a:spLocks/>
        </xdr:cNvSpPr>
      </xdr:nvSpPr>
      <xdr:spPr>
        <a:xfrm flipH="1">
          <a:off x="2419350" y="5314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790575</xdr:colOff>
      <xdr:row>30</xdr:row>
      <xdr:rowOff>0</xdr:rowOff>
    </xdr:from>
    <xdr:to>
      <xdr:col>1</xdr:col>
      <xdr:colOff>914400</xdr:colOff>
      <xdr:row>30</xdr:row>
      <xdr:rowOff>0</xdr:rowOff>
    </xdr:to>
    <xdr:sp>
      <xdr:nvSpPr>
        <xdr:cNvPr id="171" name="Line 413"/>
        <xdr:cNvSpPr>
          <a:spLocks/>
        </xdr:cNvSpPr>
      </xdr:nvSpPr>
      <xdr:spPr>
        <a:xfrm flipH="1">
          <a:off x="790575" y="53149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85725</xdr:rowOff>
    </xdr:from>
    <xdr:to>
      <xdr:col>3</xdr:col>
      <xdr:colOff>381000</xdr:colOff>
      <xdr:row>72</xdr:row>
      <xdr:rowOff>85725</xdr:rowOff>
    </xdr:to>
    <xdr:sp>
      <xdr:nvSpPr>
        <xdr:cNvPr id="172" name="Line 417"/>
        <xdr:cNvSpPr>
          <a:spLocks/>
        </xdr:cNvSpPr>
      </xdr:nvSpPr>
      <xdr:spPr>
        <a:xfrm>
          <a:off x="323850" y="126015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333375</xdr:colOff>
      <xdr:row>31</xdr:row>
      <xdr:rowOff>161925</xdr:rowOff>
    </xdr:from>
    <xdr:to>
      <xdr:col>0</xdr:col>
      <xdr:colOff>333375</xdr:colOff>
      <xdr:row>72</xdr:row>
      <xdr:rowOff>76200</xdr:rowOff>
    </xdr:to>
    <xdr:sp>
      <xdr:nvSpPr>
        <xdr:cNvPr id="173" name="Line 418"/>
        <xdr:cNvSpPr>
          <a:spLocks/>
        </xdr:cNvSpPr>
      </xdr:nvSpPr>
      <xdr:spPr>
        <a:xfrm flipV="1">
          <a:off x="333375" y="5648325"/>
          <a:ext cx="0" cy="6943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18</xdr:row>
      <xdr:rowOff>0</xdr:rowOff>
    </xdr:from>
    <xdr:to>
      <xdr:col>1</xdr:col>
      <xdr:colOff>638175</xdr:colOff>
      <xdr:row>26</xdr:row>
      <xdr:rowOff>85725</xdr:rowOff>
    </xdr:to>
    <xdr:sp>
      <xdr:nvSpPr>
        <xdr:cNvPr id="174" name="Line 419"/>
        <xdr:cNvSpPr>
          <a:spLocks/>
        </xdr:cNvSpPr>
      </xdr:nvSpPr>
      <xdr:spPr>
        <a:xfrm flipV="1">
          <a:off x="1447800" y="325755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26</xdr:row>
      <xdr:rowOff>95250</xdr:rowOff>
    </xdr:from>
    <xdr:to>
      <xdr:col>2</xdr:col>
      <xdr:colOff>0</xdr:colOff>
      <xdr:row>26</xdr:row>
      <xdr:rowOff>95250</xdr:rowOff>
    </xdr:to>
    <xdr:sp>
      <xdr:nvSpPr>
        <xdr:cNvPr id="175" name="Line 421"/>
        <xdr:cNvSpPr>
          <a:spLocks/>
        </xdr:cNvSpPr>
      </xdr:nvSpPr>
      <xdr:spPr>
        <a:xfrm>
          <a:off x="1457325" y="4724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13</xdr:row>
      <xdr:rowOff>19050</xdr:rowOff>
    </xdr:from>
    <xdr:to>
      <xdr:col>7</xdr:col>
      <xdr:colOff>514350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581150" y="2247900"/>
        <a:ext cx="3733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171450</xdr:rowOff>
    </xdr:from>
    <xdr:to>
      <xdr:col>7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76875" y="30384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15</xdr:row>
      <xdr:rowOff>161925</xdr:rowOff>
    </xdr:from>
    <xdr:to>
      <xdr:col>7</xdr:col>
      <xdr:colOff>0</xdr:colOff>
      <xdr:row>16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76875" y="30289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76875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476875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476875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76875" y="566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76875" y="146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76875" y="146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476875" y="146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476875" y="146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</xdr:row>
      <xdr:rowOff>104775</xdr:rowOff>
    </xdr:from>
    <xdr:to>
      <xdr:col>7</xdr:col>
      <xdr:colOff>171450</xdr:colOff>
      <xdr:row>20</xdr:row>
      <xdr:rowOff>85725</xdr:rowOff>
    </xdr:to>
    <xdr:graphicFrame>
      <xdr:nvGraphicFramePr>
        <xdr:cNvPr id="1" name="Chart 12"/>
        <xdr:cNvGraphicFramePr/>
      </xdr:nvGraphicFramePr>
      <xdr:xfrm>
        <a:off x="819150" y="495300"/>
        <a:ext cx="60864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2</xdr:row>
      <xdr:rowOff>161925</xdr:rowOff>
    </xdr:from>
    <xdr:to>
      <xdr:col>1</xdr:col>
      <xdr:colOff>733425</xdr:colOff>
      <xdr:row>4</xdr:row>
      <xdr:rowOff>95250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5524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6</xdr:col>
      <xdr:colOff>561975</xdr:colOff>
      <xdr:row>17</xdr:row>
      <xdr:rowOff>114300</xdr:rowOff>
    </xdr:from>
    <xdr:to>
      <xdr:col>7</xdr:col>
      <xdr:colOff>28575</xdr:colOff>
      <xdr:row>19</xdr:row>
      <xdr:rowOff>9525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334125" y="307657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  <xdr:twoCellAnchor>
    <xdr:from>
      <xdr:col>6</xdr:col>
      <xdr:colOff>809625</xdr:colOff>
      <xdr:row>2</xdr:row>
      <xdr:rowOff>66675</xdr:rowOff>
    </xdr:from>
    <xdr:to>
      <xdr:col>7</xdr:col>
      <xdr:colOff>590550</xdr:colOff>
      <xdr:row>4</xdr:row>
      <xdr:rowOff>104775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6581775" y="457200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（世帯）</a:t>
          </a:r>
        </a:p>
      </xdr:txBody>
    </xdr:sp>
    <xdr:clientData/>
  </xdr:twoCellAnchor>
  <xdr:twoCellAnchor>
    <xdr:from>
      <xdr:col>0</xdr:col>
      <xdr:colOff>685800</xdr:colOff>
      <xdr:row>21</xdr:row>
      <xdr:rowOff>38100</xdr:rowOff>
    </xdr:from>
    <xdr:to>
      <xdr:col>7</xdr:col>
      <xdr:colOff>95250</xdr:colOff>
      <xdr:row>40</xdr:row>
      <xdr:rowOff>0</xdr:rowOff>
    </xdr:to>
    <xdr:graphicFrame>
      <xdr:nvGraphicFramePr>
        <xdr:cNvPr id="5" name="Chart 16"/>
        <xdr:cNvGraphicFramePr/>
      </xdr:nvGraphicFramePr>
      <xdr:xfrm>
        <a:off x="685800" y="3686175"/>
        <a:ext cx="61436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36</xdr:row>
      <xdr:rowOff>38100</xdr:rowOff>
    </xdr:from>
    <xdr:to>
      <xdr:col>6</xdr:col>
      <xdr:colOff>933450</xdr:colOff>
      <xdr:row>37</xdr:row>
      <xdr:rowOff>85725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6267450" y="6257925"/>
          <a:ext cx="438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  <xdr:twoCellAnchor>
    <xdr:from>
      <xdr:col>1</xdr:col>
      <xdr:colOff>285750</xdr:colOff>
      <xdr:row>21</xdr:row>
      <xdr:rowOff>114300</xdr:rowOff>
    </xdr:from>
    <xdr:to>
      <xdr:col>1</xdr:col>
      <xdr:colOff>723900</xdr:colOff>
      <xdr:row>23</xdr:row>
      <xdr:rowOff>0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1247775" y="37623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7</xdr:col>
      <xdr:colOff>923925</xdr:colOff>
      <xdr:row>4</xdr:row>
      <xdr:rowOff>133350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0" y="438150"/>
          <a:ext cx="7658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（１）人口と世帯数の推移</a:t>
          </a:r>
        </a:p>
      </xdr:txBody>
    </xdr:sp>
    <xdr:clientData/>
  </xdr:twoCellAnchor>
  <xdr:twoCellAnchor>
    <xdr:from>
      <xdr:col>0</xdr:col>
      <xdr:colOff>0</xdr:colOff>
      <xdr:row>20</xdr:row>
      <xdr:rowOff>142875</xdr:rowOff>
    </xdr:from>
    <xdr:to>
      <xdr:col>7</xdr:col>
      <xdr:colOff>952500</xdr:colOff>
      <xdr:row>22</xdr:row>
      <xdr:rowOff>142875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0" y="3619500"/>
          <a:ext cx="768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（２）男女別人口の推移</a:t>
          </a:r>
        </a:p>
      </xdr:txBody>
    </xdr:sp>
    <xdr:clientData/>
  </xdr:twoCellAnchor>
  <xdr:twoCellAnchor>
    <xdr:from>
      <xdr:col>0</xdr:col>
      <xdr:colOff>0</xdr:colOff>
      <xdr:row>41</xdr:row>
      <xdr:rowOff>9525</xdr:rowOff>
    </xdr:from>
    <xdr:to>
      <xdr:col>7</xdr:col>
      <xdr:colOff>904875</xdr:colOff>
      <xdr:row>42</xdr:row>
      <xdr:rowOff>142875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0" y="7086600"/>
          <a:ext cx="7639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（３）人口と世帯数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0275" y="11172825"/>
          <a:ext cx="1685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58</xdr:row>
      <xdr:rowOff>9525</xdr:rowOff>
    </xdr:from>
    <xdr:to>
      <xdr:col>0</xdr:col>
      <xdr:colOff>828675</xdr:colOff>
      <xdr:row>59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" y="1062990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47</xdr:row>
      <xdr:rowOff>19050</xdr:rowOff>
    </xdr:from>
    <xdr:to>
      <xdr:col>0</xdr:col>
      <xdr:colOff>809625</xdr:colOff>
      <xdr:row>48</xdr:row>
      <xdr:rowOff>38100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81025" y="87534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581025</xdr:colOff>
      <xdr:row>48</xdr:row>
      <xdr:rowOff>38100</xdr:rowOff>
    </xdr:from>
    <xdr:to>
      <xdr:col>0</xdr:col>
      <xdr:colOff>828675</xdr:colOff>
      <xdr:row>51</xdr:row>
      <xdr:rowOff>85725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81025" y="8943975"/>
          <a:ext cx="247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
※
※
</a:t>
          </a:r>
        </a:p>
      </xdr:txBody>
    </xdr:sp>
    <xdr:clientData/>
  </xdr:twoCellAnchor>
  <xdr:twoCellAnchor>
    <xdr:from>
      <xdr:col>0</xdr:col>
      <xdr:colOff>581025</xdr:colOff>
      <xdr:row>53</xdr:row>
      <xdr:rowOff>19050</xdr:rowOff>
    </xdr:from>
    <xdr:to>
      <xdr:col>0</xdr:col>
      <xdr:colOff>809625</xdr:colOff>
      <xdr:row>54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81025" y="97821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581025</xdr:colOff>
      <xdr:row>54</xdr:row>
      <xdr:rowOff>38100</xdr:rowOff>
    </xdr:from>
    <xdr:to>
      <xdr:col>0</xdr:col>
      <xdr:colOff>828675</xdr:colOff>
      <xdr:row>57</xdr:row>
      <xdr:rowOff>85725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81025" y="9972675"/>
          <a:ext cx="2476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
※
※
</a:t>
          </a:r>
        </a:p>
      </xdr:txBody>
    </xdr:sp>
    <xdr:clientData/>
  </xdr:twoCellAnchor>
  <xdr:twoCellAnchor>
    <xdr:from>
      <xdr:col>0</xdr:col>
      <xdr:colOff>581025</xdr:colOff>
      <xdr:row>59</xdr:row>
      <xdr:rowOff>19050</xdr:rowOff>
    </xdr:from>
    <xdr:to>
      <xdr:col>0</xdr:col>
      <xdr:colOff>809625</xdr:colOff>
      <xdr:row>60</xdr:row>
      <xdr:rowOff>28575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581025" y="10810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</xdr:row>
      <xdr:rowOff>104775</xdr:rowOff>
    </xdr:from>
    <xdr:to>
      <xdr:col>17</xdr:col>
      <xdr:colOff>838200</xdr:colOff>
      <xdr:row>20</xdr:row>
      <xdr:rowOff>104775</xdr:rowOff>
    </xdr:to>
    <xdr:grpSp>
      <xdr:nvGrpSpPr>
        <xdr:cNvPr id="1" name="Group 1039"/>
        <xdr:cNvGrpSpPr>
          <a:grpSpLocks/>
        </xdr:cNvGrpSpPr>
      </xdr:nvGrpSpPr>
      <xdr:grpSpPr>
        <a:xfrm>
          <a:off x="6229350" y="447675"/>
          <a:ext cx="6267450" cy="3086100"/>
          <a:chOff x="649" y="47"/>
          <a:chExt cx="658" cy="324"/>
        </a:xfrm>
        <a:solidFill>
          <a:srgbClr val="FFFFFF"/>
        </a:solidFill>
      </xdr:grpSpPr>
      <xdr:graphicFrame>
        <xdr:nvGraphicFramePr>
          <xdr:cNvPr id="2" name="Chart 1028"/>
          <xdr:cNvGraphicFramePr/>
        </xdr:nvGraphicFramePr>
        <xdr:xfrm>
          <a:off x="649" y="47"/>
          <a:ext cx="646" cy="32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030"/>
          <xdr:cNvSpPr txBox="1">
            <a:spLocks noChangeArrowheads="1"/>
          </xdr:cNvSpPr>
        </xdr:nvSpPr>
        <xdr:spPr>
          <a:xfrm>
            <a:off x="691" y="53"/>
            <a:ext cx="5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（人）</a:t>
            </a:r>
          </a:p>
        </xdr:txBody>
      </xdr:sp>
      <xdr:sp>
        <xdr:nvSpPr>
          <xdr:cNvPr id="4" name="Text Box 1031"/>
          <xdr:cNvSpPr txBox="1">
            <a:spLocks noChangeArrowheads="1"/>
          </xdr:cNvSpPr>
        </xdr:nvSpPr>
        <xdr:spPr>
          <a:xfrm>
            <a:off x="1234" y="320"/>
            <a:ext cx="4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（年）</a:t>
            </a:r>
          </a:p>
        </xdr:txBody>
      </xdr:sp>
      <xdr:sp>
        <xdr:nvSpPr>
          <xdr:cNvPr id="5" name="Text Box 1032"/>
          <xdr:cNvSpPr txBox="1">
            <a:spLocks noChangeArrowheads="1"/>
          </xdr:cNvSpPr>
        </xdr:nvSpPr>
        <xdr:spPr>
          <a:xfrm>
            <a:off x="1261" y="57"/>
            <a:ext cx="4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（世帯）</a:t>
            </a:r>
          </a:p>
        </xdr:txBody>
      </xdr:sp>
    </xdr:grpSp>
    <xdr:clientData/>
  </xdr:twoCellAnchor>
  <xdr:twoCellAnchor>
    <xdr:from>
      <xdr:col>9</xdr:col>
      <xdr:colOff>57150</xdr:colOff>
      <xdr:row>21</xdr:row>
      <xdr:rowOff>38100</xdr:rowOff>
    </xdr:from>
    <xdr:to>
      <xdr:col>17</xdr:col>
      <xdr:colOff>685800</xdr:colOff>
      <xdr:row>42</xdr:row>
      <xdr:rowOff>0</xdr:rowOff>
    </xdr:to>
    <xdr:graphicFrame>
      <xdr:nvGraphicFramePr>
        <xdr:cNvPr id="6" name="Chart 1029"/>
        <xdr:cNvGraphicFramePr/>
      </xdr:nvGraphicFramePr>
      <xdr:xfrm>
        <a:off x="6229350" y="3638550"/>
        <a:ext cx="61150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180975</xdr:colOff>
      <xdr:row>38</xdr:row>
      <xdr:rowOff>47625</xdr:rowOff>
    </xdr:from>
    <xdr:to>
      <xdr:col>17</xdr:col>
      <xdr:colOff>609600</xdr:colOff>
      <xdr:row>39</xdr:row>
      <xdr:rowOff>114300</xdr:rowOff>
    </xdr:to>
    <xdr:sp>
      <xdr:nvSpPr>
        <xdr:cNvPr id="7" name="Text Box 1033"/>
        <xdr:cNvSpPr txBox="1">
          <a:spLocks noChangeArrowheads="1"/>
        </xdr:cNvSpPr>
      </xdr:nvSpPr>
      <xdr:spPr>
        <a:xfrm>
          <a:off x="11839575" y="656272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  <xdr:twoCellAnchor>
    <xdr:from>
      <xdr:col>9</xdr:col>
      <xdr:colOff>476250</xdr:colOff>
      <xdr:row>21</xdr:row>
      <xdr:rowOff>104775</xdr:rowOff>
    </xdr:from>
    <xdr:to>
      <xdr:col>10</xdr:col>
      <xdr:colOff>219075</xdr:colOff>
      <xdr:row>23</xdr:row>
      <xdr:rowOff>9525</xdr:rowOff>
    </xdr:to>
    <xdr:sp>
      <xdr:nvSpPr>
        <xdr:cNvPr id="8" name="Text Box 1034"/>
        <xdr:cNvSpPr txBox="1">
          <a:spLocks noChangeArrowheads="1"/>
        </xdr:cNvSpPr>
      </xdr:nvSpPr>
      <xdr:spPr>
        <a:xfrm>
          <a:off x="6648450" y="3705225"/>
          <a:ext cx="428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35</xdr:row>
      <xdr:rowOff>9525</xdr:rowOff>
    </xdr:from>
    <xdr:to>
      <xdr:col>10</xdr:col>
      <xdr:colOff>514350</xdr:colOff>
      <xdr:row>37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1457325" y="5905500"/>
          <a:ext cx="5010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（２）年齢各歳別人口構成</a:t>
          </a:r>
        </a:p>
      </xdr:txBody>
    </xdr:sp>
    <xdr:clientData/>
  </xdr:twoCellAnchor>
  <xdr:twoCellAnchor>
    <xdr:from>
      <xdr:col>2</xdr:col>
      <xdr:colOff>485775</xdr:colOff>
      <xdr:row>3</xdr:row>
      <xdr:rowOff>66675</xdr:rowOff>
    </xdr:from>
    <xdr:to>
      <xdr:col>9</xdr:col>
      <xdr:colOff>466725</xdr:colOff>
      <xdr:row>34</xdr:row>
      <xdr:rowOff>57150</xdr:rowOff>
    </xdr:to>
    <xdr:graphicFrame>
      <xdr:nvGraphicFramePr>
        <xdr:cNvPr id="2" name="Chart 16"/>
        <xdr:cNvGraphicFramePr/>
      </xdr:nvGraphicFramePr>
      <xdr:xfrm>
        <a:off x="1857375" y="590550"/>
        <a:ext cx="398145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3</xdr:row>
      <xdr:rowOff>85725</xdr:rowOff>
    </xdr:from>
    <xdr:to>
      <xdr:col>16</xdr:col>
      <xdr:colOff>523875</xdr:colOff>
      <xdr:row>33</xdr:row>
      <xdr:rowOff>9525</xdr:rowOff>
    </xdr:to>
    <xdr:graphicFrame>
      <xdr:nvGraphicFramePr>
        <xdr:cNvPr id="3" name="Chart 17"/>
        <xdr:cNvGraphicFramePr/>
      </xdr:nvGraphicFramePr>
      <xdr:xfrm>
        <a:off x="5610225" y="609600"/>
        <a:ext cx="43529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85725</xdr:colOff>
      <xdr:row>3</xdr:row>
      <xdr:rowOff>19050</xdr:rowOff>
    </xdr:from>
    <xdr:to>
      <xdr:col>9</xdr:col>
      <xdr:colOff>552450</xdr:colOff>
      <xdr:row>5</xdr:row>
      <xdr:rowOff>76200</xdr:rowOff>
    </xdr:to>
    <xdr:sp>
      <xdr:nvSpPr>
        <xdr:cNvPr id="4" name="TextBox 27"/>
        <xdr:cNvSpPr txBox="1">
          <a:spLocks noChangeArrowheads="1"/>
        </xdr:cNvSpPr>
      </xdr:nvSpPr>
      <xdr:spPr>
        <a:xfrm>
          <a:off x="1457325" y="542925"/>
          <a:ext cx="4467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（１）年齢５歳階級別人口の推移（平成18年10年1日現在）
</a:t>
          </a:r>
        </a:p>
      </xdr:txBody>
    </xdr:sp>
    <xdr:clientData/>
  </xdr:twoCellAnchor>
  <xdr:twoCellAnchor>
    <xdr:from>
      <xdr:col>3</xdr:col>
      <xdr:colOff>247650</xdr:colOff>
      <xdr:row>4</xdr:row>
      <xdr:rowOff>114300</xdr:rowOff>
    </xdr:from>
    <xdr:to>
      <xdr:col>5</xdr:col>
      <xdr:colOff>104775</xdr:colOff>
      <xdr:row>6</xdr:row>
      <xdr:rowOff>19050</xdr:rowOff>
    </xdr:to>
    <xdr:sp>
      <xdr:nvSpPr>
        <xdr:cNvPr id="5" name="TextBox 28"/>
        <xdr:cNvSpPr txBox="1">
          <a:spLocks noChangeArrowheads="1"/>
        </xdr:cNvSpPr>
      </xdr:nvSpPr>
      <xdr:spPr>
        <a:xfrm>
          <a:off x="2133600" y="809625"/>
          <a:ext cx="101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男性　11,764人</a:t>
          </a:r>
        </a:p>
      </xdr:txBody>
    </xdr:sp>
    <xdr:clientData/>
  </xdr:twoCellAnchor>
  <xdr:twoCellAnchor>
    <xdr:from>
      <xdr:col>12</xdr:col>
      <xdr:colOff>333375</xdr:colOff>
      <xdr:row>4</xdr:row>
      <xdr:rowOff>123825</xdr:rowOff>
    </xdr:from>
    <xdr:to>
      <xdr:col>14</xdr:col>
      <xdr:colOff>190500</xdr:colOff>
      <xdr:row>6</xdr:row>
      <xdr:rowOff>28575</xdr:rowOff>
    </xdr:to>
    <xdr:sp>
      <xdr:nvSpPr>
        <xdr:cNvPr id="6" name="TextBox 29"/>
        <xdr:cNvSpPr txBox="1">
          <a:spLocks noChangeArrowheads="1"/>
        </xdr:cNvSpPr>
      </xdr:nvSpPr>
      <xdr:spPr>
        <a:xfrm>
          <a:off x="7448550" y="819150"/>
          <a:ext cx="101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　12,769人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47</xdr:row>
      <xdr:rowOff>47625</xdr:rowOff>
    </xdr:from>
    <xdr:to>
      <xdr:col>10</xdr:col>
      <xdr:colOff>9525</xdr:colOff>
      <xdr:row>48</xdr:row>
      <xdr:rowOff>104775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5695950" y="8105775"/>
          <a:ext cx="1685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資料：毎月人口移動調査</a:t>
          </a:r>
        </a:p>
      </xdr:txBody>
    </xdr:sp>
    <xdr:clientData/>
  </xdr:twoCellAnchor>
  <xdr:twoCellAnchor>
    <xdr:from>
      <xdr:col>0</xdr:col>
      <xdr:colOff>95250</xdr:colOff>
      <xdr:row>25</xdr:row>
      <xdr:rowOff>57150</xdr:rowOff>
    </xdr:from>
    <xdr:to>
      <xdr:col>11</xdr:col>
      <xdr:colOff>561975</xdr:colOff>
      <xdr:row>49</xdr:row>
      <xdr:rowOff>142875</xdr:rowOff>
    </xdr:to>
    <xdr:grpSp>
      <xdr:nvGrpSpPr>
        <xdr:cNvPr id="2" name="Group 28"/>
        <xdr:cNvGrpSpPr>
          <a:grpSpLocks/>
        </xdr:cNvGrpSpPr>
      </xdr:nvGrpSpPr>
      <xdr:grpSpPr>
        <a:xfrm>
          <a:off x="95250" y="4343400"/>
          <a:ext cx="8562975" cy="4200525"/>
          <a:chOff x="11" y="557"/>
          <a:chExt cx="1006" cy="539"/>
        </a:xfrm>
        <a:solidFill>
          <a:srgbClr val="FFFFFF"/>
        </a:solidFill>
      </xdr:grpSpPr>
      <xdr:graphicFrame>
        <xdr:nvGraphicFramePr>
          <xdr:cNvPr id="3" name="Chart 19"/>
          <xdr:cNvGraphicFramePr/>
        </xdr:nvGraphicFramePr>
        <xdr:xfrm>
          <a:off x="11" y="557"/>
          <a:ext cx="675" cy="53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0"/>
          <xdr:cNvGraphicFramePr/>
        </xdr:nvGraphicFramePr>
        <xdr:xfrm>
          <a:off x="523" y="570"/>
          <a:ext cx="494" cy="4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114300</xdr:rowOff>
    </xdr:from>
    <xdr:to>
      <xdr:col>8</xdr:col>
      <xdr:colOff>742950</xdr:colOff>
      <xdr:row>14</xdr:row>
      <xdr:rowOff>180975</xdr:rowOff>
    </xdr:to>
    <xdr:graphicFrame>
      <xdr:nvGraphicFramePr>
        <xdr:cNvPr id="1" name="Chart 3073"/>
        <xdr:cNvGraphicFramePr/>
      </xdr:nvGraphicFramePr>
      <xdr:xfrm>
        <a:off x="38100" y="552450"/>
        <a:ext cx="6905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704850</xdr:colOff>
      <xdr:row>1</xdr:row>
      <xdr:rowOff>200025</xdr:rowOff>
    </xdr:from>
    <xdr:to>
      <xdr:col>6</xdr:col>
      <xdr:colOff>504825</xdr:colOff>
      <xdr:row>3</xdr:row>
      <xdr:rowOff>104775</xdr:rowOff>
    </xdr:to>
    <xdr:sp>
      <xdr:nvSpPr>
        <xdr:cNvPr id="2" name="Text Box 3074"/>
        <xdr:cNvSpPr txBox="1">
          <a:spLocks noChangeArrowheads="1"/>
        </xdr:cNvSpPr>
      </xdr:nvSpPr>
      <xdr:spPr>
        <a:xfrm>
          <a:off x="2133600" y="419100"/>
          <a:ext cx="2952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（１）年齢３区分別人口の推移</a:t>
          </a:r>
        </a:p>
      </xdr:txBody>
    </xdr:sp>
    <xdr:clientData/>
  </xdr:twoCellAnchor>
  <xdr:twoCellAnchor>
    <xdr:from>
      <xdr:col>2</xdr:col>
      <xdr:colOff>619125</xdr:colOff>
      <xdr:row>15</xdr:row>
      <xdr:rowOff>104775</xdr:rowOff>
    </xdr:from>
    <xdr:to>
      <xdr:col>6</xdr:col>
      <xdr:colOff>419100</xdr:colOff>
      <xdr:row>17</xdr:row>
      <xdr:rowOff>38100</xdr:rowOff>
    </xdr:to>
    <xdr:sp>
      <xdr:nvSpPr>
        <xdr:cNvPr id="3" name="Text Box 3075"/>
        <xdr:cNvSpPr txBox="1">
          <a:spLocks noChangeArrowheads="1"/>
        </xdr:cNvSpPr>
      </xdr:nvSpPr>
      <xdr:spPr>
        <a:xfrm>
          <a:off x="2047875" y="3400425"/>
          <a:ext cx="2952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（２）年齢３区分別人口と構成割合</a:t>
          </a:r>
        </a:p>
      </xdr:txBody>
    </xdr:sp>
    <xdr:clientData/>
  </xdr:twoCellAnchor>
  <xdr:twoCellAnchor>
    <xdr:from>
      <xdr:col>8</xdr:col>
      <xdr:colOff>0</xdr:colOff>
      <xdr:row>12</xdr:row>
      <xdr:rowOff>180975</xdr:rowOff>
    </xdr:from>
    <xdr:to>
      <xdr:col>8</xdr:col>
      <xdr:colOff>438150</xdr:colOff>
      <xdr:row>14</xdr:row>
      <xdr:rowOff>47625</xdr:rowOff>
    </xdr:to>
    <xdr:sp>
      <xdr:nvSpPr>
        <xdr:cNvPr id="4" name="Text Box 3076"/>
        <xdr:cNvSpPr txBox="1">
          <a:spLocks noChangeArrowheads="1"/>
        </xdr:cNvSpPr>
      </xdr:nvSpPr>
      <xdr:spPr>
        <a:xfrm>
          <a:off x="6200775" y="28098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xdr:txBody>
    </xdr:sp>
    <xdr:clientData/>
  </xdr:twoCellAnchor>
  <xdr:twoCellAnchor>
    <xdr:from>
      <xdr:col>1</xdr:col>
      <xdr:colOff>161925</xdr:colOff>
      <xdr:row>2</xdr:row>
      <xdr:rowOff>66675</xdr:rowOff>
    </xdr:from>
    <xdr:to>
      <xdr:col>1</xdr:col>
      <xdr:colOff>600075</xdr:colOff>
      <xdr:row>3</xdr:row>
      <xdr:rowOff>152400</xdr:rowOff>
    </xdr:to>
    <xdr:sp>
      <xdr:nvSpPr>
        <xdr:cNvPr id="5" name="Text Box 3077"/>
        <xdr:cNvSpPr txBox="1">
          <a:spLocks noChangeArrowheads="1"/>
        </xdr:cNvSpPr>
      </xdr:nvSpPr>
      <xdr:spPr>
        <a:xfrm>
          <a:off x="847725" y="50482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3</xdr:col>
      <xdr:colOff>581025</xdr:colOff>
      <xdr:row>11</xdr:row>
      <xdr:rowOff>76200</xdr:rowOff>
    </xdr:from>
    <xdr:to>
      <xdr:col>4</xdr:col>
      <xdr:colOff>485775</xdr:colOff>
      <xdr:row>12</xdr:row>
      <xdr:rowOff>38100</xdr:rowOff>
    </xdr:to>
    <xdr:sp>
      <xdr:nvSpPr>
        <xdr:cNvPr id="6" name="Text Box 3078"/>
        <xdr:cNvSpPr txBox="1">
          <a:spLocks noChangeArrowheads="1"/>
        </xdr:cNvSpPr>
      </xdr:nvSpPr>
      <xdr:spPr>
        <a:xfrm>
          <a:off x="2857500" y="2486025"/>
          <a:ext cx="752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年少人口</a:t>
          </a:r>
        </a:p>
      </xdr:txBody>
    </xdr:sp>
    <xdr:clientData/>
  </xdr:twoCellAnchor>
  <xdr:twoCellAnchor>
    <xdr:from>
      <xdr:col>3</xdr:col>
      <xdr:colOff>581025</xdr:colOff>
      <xdr:row>9</xdr:row>
      <xdr:rowOff>19050</xdr:rowOff>
    </xdr:from>
    <xdr:to>
      <xdr:col>4</xdr:col>
      <xdr:colOff>542925</xdr:colOff>
      <xdr:row>10</xdr:row>
      <xdr:rowOff>28575</xdr:rowOff>
    </xdr:to>
    <xdr:sp>
      <xdr:nvSpPr>
        <xdr:cNvPr id="7" name="Text Box 3079"/>
        <xdr:cNvSpPr txBox="1">
          <a:spLocks noChangeArrowheads="1"/>
        </xdr:cNvSpPr>
      </xdr:nvSpPr>
      <xdr:spPr>
        <a:xfrm>
          <a:off x="2857500" y="1990725"/>
          <a:ext cx="809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生産年齢人口</a:t>
          </a:r>
        </a:p>
      </xdr:txBody>
    </xdr:sp>
    <xdr:clientData/>
  </xdr:twoCellAnchor>
  <xdr:twoCellAnchor>
    <xdr:from>
      <xdr:col>3</xdr:col>
      <xdr:colOff>561975</xdr:colOff>
      <xdr:row>6</xdr:row>
      <xdr:rowOff>104775</xdr:rowOff>
    </xdr:from>
    <xdr:to>
      <xdr:col>4</xdr:col>
      <xdr:colOff>466725</xdr:colOff>
      <xdr:row>7</xdr:row>
      <xdr:rowOff>66675</xdr:rowOff>
    </xdr:to>
    <xdr:sp>
      <xdr:nvSpPr>
        <xdr:cNvPr id="8" name="Text Box 3080"/>
        <xdr:cNvSpPr txBox="1">
          <a:spLocks noChangeArrowheads="1"/>
        </xdr:cNvSpPr>
      </xdr:nvSpPr>
      <xdr:spPr>
        <a:xfrm>
          <a:off x="2838450" y="1419225"/>
          <a:ext cx="7524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老年齢人口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85725</xdr:rowOff>
    </xdr:from>
    <xdr:to>
      <xdr:col>3</xdr:col>
      <xdr:colOff>590550</xdr:colOff>
      <xdr:row>3</xdr:row>
      <xdr:rowOff>142875</xdr:rowOff>
    </xdr:to>
    <xdr:sp>
      <xdr:nvSpPr>
        <xdr:cNvPr id="1" name="Text Box 1025"/>
        <xdr:cNvSpPr txBox="1">
          <a:spLocks noChangeArrowheads="1"/>
        </xdr:cNvSpPr>
      </xdr:nvSpPr>
      <xdr:spPr>
        <a:xfrm>
          <a:off x="76200" y="523875"/>
          <a:ext cx="3286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（１）自然動態の推移</a:t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6</xdr:col>
      <xdr:colOff>933450</xdr:colOff>
      <xdr:row>17</xdr:row>
      <xdr:rowOff>219075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0" y="3981450"/>
          <a:ext cx="65151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（３）人口動態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3</xdr:col>
      <xdr:colOff>428625</xdr:colOff>
      <xdr:row>15</xdr:row>
      <xdr:rowOff>57150</xdr:rowOff>
    </xdr:to>
    <xdr:graphicFrame>
      <xdr:nvGraphicFramePr>
        <xdr:cNvPr id="3" name="Chart 1028"/>
        <xdr:cNvGraphicFramePr/>
      </xdr:nvGraphicFramePr>
      <xdr:xfrm>
        <a:off x="0" y="714375"/>
        <a:ext cx="3200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3</xdr:row>
      <xdr:rowOff>19050</xdr:rowOff>
    </xdr:from>
    <xdr:to>
      <xdr:col>6</xdr:col>
      <xdr:colOff>876300</xdr:colOff>
      <xdr:row>15</xdr:row>
      <xdr:rowOff>123825</xdr:rowOff>
    </xdr:to>
    <xdr:graphicFrame>
      <xdr:nvGraphicFramePr>
        <xdr:cNvPr id="4" name="Chart 1029"/>
        <xdr:cNvGraphicFramePr/>
      </xdr:nvGraphicFramePr>
      <xdr:xfrm>
        <a:off x="3324225" y="704850"/>
        <a:ext cx="31337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657225</xdr:colOff>
      <xdr:row>2</xdr:row>
      <xdr:rowOff>95250</xdr:rowOff>
    </xdr:from>
    <xdr:to>
      <xdr:col>7</xdr:col>
      <xdr:colOff>9525</xdr:colOff>
      <xdr:row>3</xdr:row>
      <xdr:rowOff>152400</xdr:rowOff>
    </xdr:to>
    <xdr:sp>
      <xdr:nvSpPr>
        <xdr:cNvPr id="5" name="Text Box 1030"/>
        <xdr:cNvSpPr txBox="1">
          <a:spLocks noChangeArrowheads="1"/>
        </xdr:cNvSpPr>
      </xdr:nvSpPr>
      <xdr:spPr>
        <a:xfrm>
          <a:off x="3429000" y="533400"/>
          <a:ext cx="3124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（２）社会動態の推移</a:t>
          </a:r>
        </a:p>
      </xdr:txBody>
    </xdr:sp>
    <xdr:clientData/>
  </xdr:twoCellAnchor>
  <xdr:twoCellAnchor>
    <xdr:from>
      <xdr:col>0</xdr:col>
      <xdr:colOff>371475</xdr:colOff>
      <xdr:row>2</xdr:row>
      <xdr:rowOff>228600</xdr:rowOff>
    </xdr:from>
    <xdr:to>
      <xdr:col>0</xdr:col>
      <xdr:colOff>828675</xdr:colOff>
      <xdr:row>4</xdr:row>
      <xdr:rowOff>28575</xdr:rowOff>
    </xdr:to>
    <xdr:sp>
      <xdr:nvSpPr>
        <xdr:cNvPr id="6" name="Text Box 1031"/>
        <xdr:cNvSpPr txBox="1">
          <a:spLocks noChangeArrowheads="1"/>
        </xdr:cNvSpPr>
      </xdr:nvSpPr>
      <xdr:spPr>
        <a:xfrm>
          <a:off x="371475" y="666750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885825</xdr:colOff>
      <xdr:row>2</xdr:row>
      <xdr:rowOff>219075</xdr:rowOff>
    </xdr:from>
    <xdr:to>
      <xdr:col>4</xdr:col>
      <xdr:colOff>381000</xdr:colOff>
      <xdr:row>4</xdr:row>
      <xdr:rowOff>19050</xdr:rowOff>
    </xdr:to>
    <xdr:sp>
      <xdr:nvSpPr>
        <xdr:cNvPr id="7" name="Text Box 1032"/>
        <xdr:cNvSpPr txBox="1">
          <a:spLocks noChangeArrowheads="1"/>
        </xdr:cNvSpPr>
      </xdr:nvSpPr>
      <xdr:spPr>
        <a:xfrm>
          <a:off x="3657600" y="657225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6</xdr:col>
      <xdr:colOff>657225</xdr:colOff>
      <xdr:row>14</xdr:row>
      <xdr:rowOff>95250</xdr:rowOff>
    </xdr:from>
    <xdr:to>
      <xdr:col>6</xdr:col>
      <xdr:colOff>942975</xdr:colOff>
      <xdr:row>15</xdr:row>
      <xdr:rowOff>142875</xdr:rowOff>
    </xdr:to>
    <xdr:sp>
      <xdr:nvSpPr>
        <xdr:cNvPr id="8" name="Text Box 1033"/>
        <xdr:cNvSpPr txBox="1">
          <a:spLocks noChangeArrowheads="1"/>
        </xdr:cNvSpPr>
      </xdr:nvSpPr>
      <xdr:spPr>
        <a:xfrm>
          <a:off x="6238875" y="35052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3</xdr:col>
      <xdr:colOff>171450</xdr:colOff>
      <xdr:row>14</xdr:row>
      <xdr:rowOff>95250</xdr:rowOff>
    </xdr:from>
    <xdr:to>
      <xdr:col>3</xdr:col>
      <xdr:colOff>628650</xdr:colOff>
      <xdr:row>15</xdr:row>
      <xdr:rowOff>142875</xdr:rowOff>
    </xdr:to>
    <xdr:sp>
      <xdr:nvSpPr>
        <xdr:cNvPr id="9" name="Text Box 1034"/>
        <xdr:cNvSpPr txBox="1">
          <a:spLocks noChangeArrowheads="1"/>
        </xdr:cNvSpPr>
      </xdr:nvSpPr>
      <xdr:spPr>
        <a:xfrm>
          <a:off x="2943225" y="3505200"/>
          <a:ext cx="457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0.4535</cdr:x>
      <cdr:y>0.3995</cdr:y>
    </cdr:from>
    <cdr:to>
      <cdr:x>0.65825</cdr:x>
      <cdr:y>0.50225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85925" y="1190625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第１次産業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２６％</a:t>
          </a:r>
        </a:p>
      </cdr:txBody>
    </cdr:sp>
  </cdr:relSizeAnchor>
  <cdr:relSizeAnchor xmlns:cdr="http://schemas.openxmlformats.org/drawingml/2006/chartDrawing">
    <cdr:from>
      <cdr:x>0.432</cdr:x>
      <cdr:y>0.66525</cdr:y>
    </cdr:from>
    <cdr:to>
      <cdr:x>0.637</cdr:x>
      <cdr:y>0.77025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09725" y="19907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第２次産業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２７％</a:t>
          </a:r>
        </a:p>
      </cdr:txBody>
    </cdr:sp>
  </cdr:relSizeAnchor>
  <cdr:relSizeAnchor xmlns:cdr="http://schemas.openxmlformats.org/drawingml/2006/chartDrawing">
    <cdr:from>
      <cdr:x>0.14475</cdr:x>
      <cdr:y>0.46675</cdr:y>
    </cdr:from>
    <cdr:to>
      <cdr:x>0.3505</cdr:x>
      <cdr:y>0.57175</cdr:y>
    </cdr:to>
    <cdr:sp>
      <cdr:nvSpPr>
        <cdr:cNvPr id="3" name="Text Box 3"/>
        <cdr:cNvSpPr txBox="1">
          <a:spLocks noChangeArrowheads="1"/>
        </cdr:cNvSpPr>
      </cdr:nvSpPr>
      <cdr:spPr>
        <a:xfrm>
          <a:off x="533400" y="1400175"/>
          <a:ext cx="771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第３次産業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４７％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83"/>
  <sheetViews>
    <sheetView tabSelected="1" zoomScale="75" zoomScaleNormal="75" zoomScalePageLayoutView="0" workbookViewId="0" topLeftCell="A1">
      <selection activeCell="E41" sqref="E41:F41"/>
    </sheetView>
  </sheetViews>
  <sheetFormatPr defaultColWidth="9.00390625" defaultRowHeight="13.5"/>
  <cols>
    <col min="1" max="1" width="10.625" style="0" customWidth="1"/>
    <col min="2" max="2" width="12.125" style="0" customWidth="1"/>
    <col min="5" max="5" width="10.125" style="0" customWidth="1"/>
    <col min="6" max="6" width="8.125" style="0" customWidth="1"/>
    <col min="7" max="7" width="9.75390625" style="0" customWidth="1"/>
    <col min="8" max="8" width="10.75390625" style="0" customWidth="1"/>
    <col min="9" max="9" width="9.625" style="0" customWidth="1"/>
    <col min="10" max="10" width="10.75390625" style="0" customWidth="1"/>
    <col min="11" max="11" width="9.125" style="0" customWidth="1"/>
    <col min="12" max="12" width="10.125" style="0" customWidth="1"/>
  </cols>
  <sheetData>
    <row r="1" spans="1:13" ht="27" customHeight="1">
      <c r="A1" s="577" t="s">
        <v>586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</row>
    <row r="5" spans="5:12" ht="13.5">
      <c r="E5" s="575" t="s">
        <v>85</v>
      </c>
      <c r="F5" s="576"/>
      <c r="H5" s="4" t="s">
        <v>59</v>
      </c>
      <c r="I5" s="3"/>
      <c r="J5" s="3"/>
      <c r="K5" s="3"/>
      <c r="L5" s="3"/>
    </row>
    <row r="6" spans="5:12" ht="13.5">
      <c r="E6" s="569" t="s">
        <v>87</v>
      </c>
      <c r="F6" s="570"/>
      <c r="H6" s="4" t="s">
        <v>60</v>
      </c>
      <c r="I6" s="3"/>
      <c r="J6" s="3"/>
      <c r="K6" s="3"/>
      <c r="L6" s="3"/>
    </row>
    <row r="7" spans="5:12" ht="13.5">
      <c r="E7" s="7"/>
      <c r="F7" s="7"/>
      <c r="H7" s="3"/>
      <c r="I7" s="3"/>
      <c r="J7" s="4" t="s">
        <v>13</v>
      </c>
      <c r="K7" s="3"/>
      <c r="L7" s="3"/>
    </row>
    <row r="8" spans="3:12" ht="13.5">
      <c r="C8" s="3"/>
      <c r="H8" s="3"/>
      <c r="I8" s="3"/>
      <c r="J8" s="4" t="s">
        <v>14</v>
      </c>
      <c r="K8" s="3"/>
      <c r="L8" s="3"/>
    </row>
    <row r="9" spans="8:12" ht="13.5">
      <c r="H9" s="5" t="s">
        <v>58</v>
      </c>
      <c r="I9" s="3"/>
      <c r="J9" s="4" t="s">
        <v>15</v>
      </c>
      <c r="K9" s="3"/>
      <c r="L9" s="3"/>
    </row>
    <row r="10" spans="5:12" ht="13.5">
      <c r="E10" s="575" t="s">
        <v>88</v>
      </c>
      <c r="F10" s="576"/>
      <c r="H10" s="6" t="s">
        <v>31</v>
      </c>
      <c r="I10" s="3"/>
      <c r="J10" s="4" t="s">
        <v>16</v>
      </c>
      <c r="K10" s="3"/>
      <c r="L10" s="3"/>
    </row>
    <row r="11" spans="5:12" ht="13.5">
      <c r="E11" s="569" t="s">
        <v>87</v>
      </c>
      <c r="F11" s="570"/>
      <c r="H11" s="3"/>
      <c r="I11" s="3"/>
      <c r="J11" s="4" t="s">
        <v>17</v>
      </c>
      <c r="K11" s="3"/>
      <c r="L11" s="3"/>
    </row>
    <row r="12" spans="8:12" ht="13.5">
      <c r="H12" s="4" t="s">
        <v>61</v>
      </c>
      <c r="I12" s="3"/>
      <c r="J12" s="4" t="s">
        <v>18</v>
      </c>
      <c r="K12" s="3"/>
      <c r="L12" s="3"/>
    </row>
    <row r="13" spans="5:12" ht="13.5">
      <c r="E13" s="4" t="s">
        <v>86</v>
      </c>
      <c r="F13" s="1" t="s">
        <v>107</v>
      </c>
      <c r="H13" s="3"/>
      <c r="I13" s="3"/>
      <c r="J13" s="3"/>
      <c r="K13" s="3"/>
      <c r="L13" s="3"/>
    </row>
    <row r="14" spans="5:12" ht="13.5">
      <c r="E14" s="6" t="s">
        <v>89</v>
      </c>
      <c r="F14" s="1"/>
      <c r="H14" s="3"/>
      <c r="I14" s="3"/>
      <c r="J14" s="4" t="s">
        <v>19</v>
      </c>
      <c r="K14" s="3"/>
      <c r="L14" s="3"/>
    </row>
    <row r="15" spans="8:12" ht="13.5">
      <c r="H15" s="5" t="s">
        <v>62</v>
      </c>
      <c r="I15" s="3"/>
      <c r="J15" s="4" t="s">
        <v>20</v>
      </c>
      <c r="K15" s="3"/>
      <c r="L15" s="3"/>
    </row>
    <row r="16" spans="1:12" ht="13.5">
      <c r="A16" s="3"/>
      <c r="B16" s="5" t="s">
        <v>101</v>
      </c>
      <c r="C16" s="3"/>
      <c r="D16" s="3"/>
      <c r="E16" s="575" t="s">
        <v>91</v>
      </c>
      <c r="F16" s="576"/>
      <c r="H16" s="6" t="s">
        <v>63</v>
      </c>
      <c r="I16" s="3"/>
      <c r="J16" s="4" t="s">
        <v>21</v>
      </c>
      <c r="K16" s="3"/>
      <c r="L16" s="3"/>
    </row>
    <row r="17" spans="1:12" ht="13.5">
      <c r="A17" s="3"/>
      <c r="B17" s="402" t="s">
        <v>102</v>
      </c>
      <c r="C17" s="3"/>
      <c r="D17" s="3"/>
      <c r="E17" s="569" t="s">
        <v>87</v>
      </c>
      <c r="F17" s="570"/>
      <c r="H17" s="3"/>
      <c r="I17" s="3"/>
      <c r="J17" s="3"/>
      <c r="K17" s="3"/>
      <c r="L17" s="3"/>
    </row>
    <row r="18" spans="1:12" ht="13.5">
      <c r="A18" s="3"/>
      <c r="B18" s="4" t="s">
        <v>103</v>
      </c>
      <c r="C18" s="3"/>
      <c r="D18" s="3"/>
      <c r="H18" s="3"/>
      <c r="I18" s="3"/>
      <c r="J18" s="5" t="s">
        <v>22</v>
      </c>
      <c r="K18" s="3"/>
      <c r="L18" s="4" t="s">
        <v>0</v>
      </c>
    </row>
    <row r="19" spans="1:12" ht="13.5">
      <c r="A19" s="3"/>
      <c r="B19" s="3"/>
      <c r="C19" s="3"/>
      <c r="D19" s="3"/>
      <c r="E19" t="s">
        <v>99</v>
      </c>
      <c r="H19" s="8"/>
      <c r="I19" s="3"/>
      <c r="J19" s="6" t="s">
        <v>23</v>
      </c>
      <c r="K19" s="3"/>
      <c r="L19" s="4" t="s">
        <v>1</v>
      </c>
    </row>
    <row r="20" spans="1:12" ht="13.5">
      <c r="A20" s="3"/>
      <c r="B20" s="3"/>
      <c r="C20" s="3"/>
      <c r="D20" s="3"/>
      <c r="E20" t="s">
        <v>100</v>
      </c>
      <c r="H20" s="3"/>
      <c r="I20" s="3"/>
      <c r="J20" s="3"/>
      <c r="K20" s="3"/>
      <c r="L20" s="3"/>
    </row>
    <row r="21" spans="1:12" ht="13.5">
      <c r="A21" s="3"/>
      <c r="B21" s="3"/>
      <c r="C21" s="3"/>
      <c r="D21" s="3"/>
      <c r="H21" s="3"/>
      <c r="I21" s="3"/>
      <c r="J21" s="4" t="s">
        <v>24</v>
      </c>
      <c r="K21" s="3"/>
      <c r="L21" s="3"/>
    </row>
    <row r="22" spans="1:12" ht="13.5">
      <c r="A22" s="3"/>
      <c r="B22" s="3"/>
      <c r="C22" s="3"/>
      <c r="D22" s="3"/>
      <c r="E22" s="4" t="s">
        <v>92</v>
      </c>
      <c r="F22" s="1"/>
      <c r="H22" s="3"/>
      <c r="I22" s="3"/>
      <c r="J22" s="3"/>
      <c r="K22" s="3"/>
      <c r="L22" s="3"/>
    </row>
    <row r="23" spans="1:12" ht="13.5">
      <c r="A23" s="3"/>
      <c r="B23" s="3"/>
      <c r="C23" s="3"/>
      <c r="D23" s="3"/>
      <c r="E23" s="4" t="s">
        <v>62</v>
      </c>
      <c r="F23" s="1"/>
      <c r="H23" s="5" t="s">
        <v>64</v>
      </c>
      <c r="I23" s="3"/>
      <c r="J23" s="5" t="s">
        <v>2</v>
      </c>
      <c r="K23" s="3"/>
      <c r="L23" s="4" t="s">
        <v>2</v>
      </c>
    </row>
    <row r="24" spans="1:12" ht="13.5">
      <c r="A24" s="3"/>
      <c r="B24" s="3"/>
      <c r="C24" s="3"/>
      <c r="D24" s="3"/>
      <c r="H24" s="6" t="s">
        <v>65</v>
      </c>
      <c r="I24" s="3"/>
      <c r="J24" s="6" t="s">
        <v>23</v>
      </c>
      <c r="K24" s="3"/>
      <c r="L24" s="4" t="s">
        <v>3</v>
      </c>
    </row>
    <row r="25" spans="1:12" ht="13.5">
      <c r="A25" s="3"/>
      <c r="B25" s="3"/>
      <c r="C25" s="3"/>
      <c r="D25" s="3"/>
      <c r="H25" s="3"/>
      <c r="I25" s="3"/>
      <c r="J25" s="3"/>
      <c r="K25" s="3"/>
      <c r="L25" s="3"/>
    </row>
    <row r="26" spans="1:13" ht="13.5">
      <c r="A26" s="3"/>
      <c r="B26" s="3"/>
      <c r="C26" s="3"/>
      <c r="D26" s="3"/>
      <c r="H26" s="3"/>
      <c r="I26" s="3"/>
      <c r="J26" s="4" t="s">
        <v>25</v>
      </c>
      <c r="K26" s="3"/>
      <c r="L26" s="3"/>
      <c r="M26" s="3"/>
    </row>
    <row r="27" spans="1:12" ht="13.5">
      <c r="A27" s="5"/>
      <c r="B27" s="3"/>
      <c r="C27" s="5"/>
      <c r="D27" s="3"/>
      <c r="H27" s="3"/>
      <c r="I27" s="3"/>
      <c r="J27" s="4" t="s">
        <v>26</v>
      </c>
      <c r="K27" s="3"/>
      <c r="L27" s="3"/>
    </row>
    <row r="28" spans="1:12" ht="13.5">
      <c r="A28" s="2" t="s">
        <v>104</v>
      </c>
      <c r="B28" s="3"/>
      <c r="C28" s="2" t="s">
        <v>104</v>
      </c>
      <c r="D28" s="3"/>
      <c r="E28" s="575" t="s">
        <v>90</v>
      </c>
      <c r="F28" s="576"/>
      <c r="H28" s="3"/>
      <c r="I28" s="3"/>
      <c r="J28" s="4" t="s">
        <v>27</v>
      </c>
      <c r="K28" s="3"/>
      <c r="L28" s="3"/>
    </row>
    <row r="29" spans="1:12" ht="13.5">
      <c r="A29" s="2"/>
      <c r="B29" s="3"/>
      <c r="C29" s="2"/>
      <c r="D29" s="3"/>
      <c r="E29" s="569" t="s">
        <v>87</v>
      </c>
      <c r="F29" s="570"/>
      <c r="H29" s="3"/>
      <c r="I29" s="3"/>
      <c r="J29" s="3"/>
      <c r="K29" s="1"/>
      <c r="L29" s="3"/>
    </row>
    <row r="30" spans="1:12" ht="13.5">
      <c r="A30" s="2" t="s">
        <v>106</v>
      </c>
      <c r="B30" s="3"/>
      <c r="C30" s="403" t="s">
        <v>105</v>
      </c>
      <c r="D30" s="3"/>
      <c r="H30" s="3"/>
      <c r="I30" s="3"/>
      <c r="J30" s="5" t="s">
        <v>28</v>
      </c>
      <c r="K30" s="3"/>
      <c r="L30" s="4" t="s">
        <v>4</v>
      </c>
    </row>
    <row r="31" spans="1:12" ht="13.5">
      <c r="A31" s="2"/>
      <c r="B31" s="3"/>
      <c r="C31" s="2"/>
      <c r="D31" s="3"/>
      <c r="H31" s="5" t="s">
        <v>66</v>
      </c>
      <c r="I31" s="3"/>
      <c r="J31" s="6" t="s">
        <v>23</v>
      </c>
      <c r="K31" s="3"/>
      <c r="L31" s="4" t="s">
        <v>5</v>
      </c>
    </row>
    <row r="32" spans="1:12" ht="13.5">
      <c r="A32" s="6"/>
      <c r="B32" s="3"/>
      <c r="C32" s="6"/>
      <c r="D32" s="3"/>
      <c r="H32" s="6" t="s">
        <v>67</v>
      </c>
      <c r="I32" s="3"/>
      <c r="J32" s="3"/>
      <c r="K32" s="3"/>
      <c r="L32" s="7"/>
    </row>
    <row r="33" spans="1:12" ht="13.5">
      <c r="A33" s="3"/>
      <c r="B33" s="3"/>
      <c r="C33" s="3"/>
      <c r="D33" s="3"/>
      <c r="H33" s="7"/>
      <c r="I33" s="3"/>
      <c r="J33" s="5" t="s">
        <v>6</v>
      </c>
      <c r="K33" s="3"/>
      <c r="L33" s="4" t="s">
        <v>6</v>
      </c>
    </row>
    <row r="34" spans="8:12" ht="13.5">
      <c r="H34" s="7"/>
      <c r="I34" s="3"/>
      <c r="J34" s="6" t="s">
        <v>23</v>
      </c>
      <c r="K34" s="3"/>
      <c r="L34" s="4" t="s">
        <v>7</v>
      </c>
    </row>
    <row r="35" spans="8:11" ht="13.5">
      <c r="H35" s="7"/>
      <c r="I35" s="3"/>
      <c r="J35" s="3"/>
      <c r="K35" s="3"/>
    </row>
    <row r="36" spans="8:12" ht="13.5">
      <c r="H36" s="7"/>
      <c r="I36" s="3"/>
      <c r="J36" s="3"/>
      <c r="K36" s="3"/>
      <c r="L36" s="7"/>
    </row>
    <row r="37" spans="8:12" ht="13.5">
      <c r="H37" s="3"/>
      <c r="I37" s="3"/>
      <c r="J37" s="3"/>
      <c r="K37" s="3"/>
      <c r="L37" s="3"/>
    </row>
    <row r="38" spans="8:12" ht="13.5">
      <c r="H38" s="3"/>
      <c r="I38" s="3"/>
      <c r="J38" s="3"/>
      <c r="K38" s="3"/>
      <c r="L38" s="4" t="s">
        <v>8</v>
      </c>
    </row>
    <row r="39" spans="8:12" ht="13.5">
      <c r="H39" s="4" t="s">
        <v>68</v>
      </c>
      <c r="I39" s="3"/>
      <c r="J39" s="5" t="s">
        <v>29</v>
      </c>
      <c r="K39" s="3"/>
      <c r="L39" s="4" t="s">
        <v>9</v>
      </c>
    </row>
    <row r="40" spans="5:12" ht="13.5">
      <c r="E40" s="575" t="s">
        <v>608</v>
      </c>
      <c r="F40" s="576"/>
      <c r="H40" s="3"/>
      <c r="I40" s="3"/>
      <c r="J40" s="6" t="s">
        <v>31</v>
      </c>
      <c r="K40" s="3"/>
      <c r="L40" s="4" t="s">
        <v>10</v>
      </c>
    </row>
    <row r="41" spans="5:12" ht="13.5">
      <c r="E41" s="569" t="s">
        <v>87</v>
      </c>
      <c r="F41" s="570"/>
      <c r="H41" s="5" t="s">
        <v>10</v>
      </c>
      <c r="I41" s="3"/>
      <c r="J41" s="7"/>
      <c r="K41" s="3"/>
      <c r="L41" s="3"/>
    </row>
    <row r="42" spans="8:12" ht="13.5">
      <c r="H42" s="6" t="s">
        <v>69</v>
      </c>
      <c r="I42" s="3"/>
      <c r="J42" s="3"/>
      <c r="K42" s="3"/>
      <c r="L42" s="3"/>
    </row>
    <row r="43" spans="8:12" ht="13.5">
      <c r="H43" s="3"/>
      <c r="I43" s="3"/>
      <c r="J43" s="5" t="s">
        <v>30</v>
      </c>
      <c r="K43" s="3"/>
      <c r="L43" s="4" t="s">
        <v>11</v>
      </c>
    </row>
    <row r="44" spans="8:12" ht="13.5">
      <c r="H44" s="3"/>
      <c r="I44" s="3"/>
      <c r="J44" s="6" t="s">
        <v>31</v>
      </c>
      <c r="K44" s="3"/>
      <c r="L44" s="4" t="s">
        <v>12</v>
      </c>
    </row>
    <row r="45" spans="8:12" ht="13.5">
      <c r="H45" s="3"/>
      <c r="I45" s="3"/>
      <c r="J45" s="3"/>
      <c r="K45" s="3"/>
      <c r="L45" s="3"/>
    </row>
    <row r="46" spans="8:12" ht="13.5">
      <c r="H46" s="3"/>
      <c r="I46" s="3"/>
      <c r="J46" s="4" t="s">
        <v>32</v>
      </c>
      <c r="K46" s="3"/>
      <c r="L46" s="3"/>
    </row>
    <row r="47" spans="8:12" ht="13.5">
      <c r="H47" s="3"/>
      <c r="I47" s="3"/>
      <c r="J47" s="4" t="s">
        <v>33</v>
      </c>
      <c r="K47" s="3"/>
      <c r="L47" s="3"/>
    </row>
    <row r="48" spans="5:12" ht="13.5">
      <c r="E48" s="575" t="s">
        <v>607</v>
      </c>
      <c r="F48" s="576"/>
      <c r="H48" s="5" t="s">
        <v>70</v>
      </c>
      <c r="I48" s="3"/>
      <c r="J48" s="4" t="s">
        <v>34</v>
      </c>
      <c r="K48" s="3"/>
      <c r="L48" s="3"/>
    </row>
    <row r="49" spans="5:12" ht="13.5">
      <c r="E49" s="569" t="s">
        <v>93</v>
      </c>
      <c r="F49" s="570"/>
      <c r="H49" s="6" t="s">
        <v>65</v>
      </c>
      <c r="I49" s="3"/>
      <c r="J49" s="4" t="s">
        <v>35</v>
      </c>
      <c r="K49" s="3"/>
      <c r="L49" s="3"/>
    </row>
    <row r="50" spans="8:12" ht="13.5">
      <c r="H50" s="3"/>
      <c r="I50" s="3"/>
      <c r="J50" s="4" t="s">
        <v>36</v>
      </c>
      <c r="K50" s="3"/>
      <c r="L50" s="3"/>
    </row>
    <row r="51" spans="8:12" ht="13.5">
      <c r="H51" s="3"/>
      <c r="I51" s="3"/>
      <c r="J51" s="4" t="s">
        <v>37</v>
      </c>
      <c r="K51" s="3"/>
      <c r="L51" s="3"/>
    </row>
    <row r="52" spans="5:12" ht="13.5">
      <c r="E52" s="571" t="s">
        <v>94</v>
      </c>
      <c r="F52" s="572"/>
      <c r="H52" s="3"/>
      <c r="I52" s="3"/>
      <c r="J52" s="4" t="s">
        <v>38</v>
      </c>
      <c r="K52" s="3"/>
      <c r="L52" s="3"/>
    </row>
    <row r="53" spans="5:12" ht="13.5">
      <c r="E53" s="573" t="s">
        <v>95</v>
      </c>
      <c r="F53" s="574"/>
      <c r="H53" s="3"/>
      <c r="I53" s="3"/>
      <c r="J53" s="3"/>
      <c r="K53" s="3"/>
      <c r="L53" s="3"/>
    </row>
    <row r="54" spans="8:12" ht="13.5">
      <c r="H54" s="5" t="s">
        <v>71</v>
      </c>
      <c r="I54" s="3"/>
      <c r="J54" s="4" t="s">
        <v>39</v>
      </c>
      <c r="K54" s="3"/>
      <c r="L54" s="3"/>
    </row>
    <row r="55" spans="8:12" ht="13.5">
      <c r="H55" s="6" t="s">
        <v>72</v>
      </c>
      <c r="I55" s="3"/>
      <c r="J55" s="4" t="s">
        <v>40</v>
      </c>
      <c r="L55" s="3"/>
    </row>
    <row r="56" spans="8:12" ht="13.5">
      <c r="H56" s="3"/>
      <c r="I56" s="3"/>
      <c r="J56" s="4" t="s">
        <v>41</v>
      </c>
      <c r="L56" s="3"/>
    </row>
    <row r="57" spans="8:12" ht="13.5">
      <c r="H57" s="4" t="s">
        <v>73</v>
      </c>
      <c r="I57" s="3"/>
      <c r="J57" s="3"/>
      <c r="L57" s="3"/>
    </row>
    <row r="58" spans="5:12" ht="13.5">
      <c r="E58" s="575" t="s">
        <v>96</v>
      </c>
      <c r="F58" s="576"/>
      <c r="H58" s="4" t="s">
        <v>74</v>
      </c>
      <c r="I58" s="3"/>
      <c r="J58" s="3"/>
      <c r="L58" s="3"/>
    </row>
    <row r="59" spans="5:12" ht="13.5">
      <c r="E59" s="569" t="s">
        <v>87</v>
      </c>
      <c r="F59" s="570"/>
      <c r="H59" s="4" t="s">
        <v>75</v>
      </c>
      <c r="I59" s="3"/>
      <c r="J59" s="3"/>
      <c r="L59" s="3"/>
    </row>
    <row r="60" spans="8:12" ht="13.5">
      <c r="H60" s="4" t="s">
        <v>76</v>
      </c>
      <c r="I60" s="3"/>
      <c r="J60" s="3"/>
      <c r="L60" s="3"/>
    </row>
    <row r="61" spans="8:12" ht="13.5">
      <c r="H61" s="4" t="s">
        <v>77</v>
      </c>
      <c r="I61" s="3"/>
      <c r="J61" s="3"/>
      <c r="L61" s="3"/>
    </row>
    <row r="62" spans="8:12" ht="13.5">
      <c r="H62" s="4" t="s">
        <v>78</v>
      </c>
      <c r="I62" s="3"/>
      <c r="J62" s="3"/>
      <c r="L62" s="3"/>
    </row>
    <row r="63" spans="8:12" ht="13.5">
      <c r="H63" s="4" t="s">
        <v>79</v>
      </c>
      <c r="I63" s="3"/>
      <c r="J63" s="3"/>
      <c r="L63" s="3"/>
    </row>
    <row r="64" spans="8:12" ht="13.5">
      <c r="H64" s="3"/>
      <c r="I64" s="3"/>
      <c r="J64" s="4" t="s">
        <v>42</v>
      </c>
      <c r="L64" s="3"/>
    </row>
    <row r="65" spans="8:12" ht="13.5">
      <c r="H65" s="5" t="s">
        <v>80</v>
      </c>
      <c r="I65" s="3"/>
      <c r="J65" s="4" t="s">
        <v>43</v>
      </c>
      <c r="L65" s="3"/>
    </row>
    <row r="66" spans="8:12" ht="13.5">
      <c r="H66" s="6" t="s">
        <v>31</v>
      </c>
      <c r="I66" s="3"/>
      <c r="J66" s="4" t="s">
        <v>44</v>
      </c>
      <c r="L66" s="3"/>
    </row>
    <row r="67" spans="8:12" ht="13.5">
      <c r="H67" s="3"/>
      <c r="I67" s="3"/>
      <c r="J67" s="3"/>
      <c r="L67" s="3"/>
    </row>
    <row r="68" spans="5:12" ht="13.5">
      <c r="E68" s="575" t="s">
        <v>97</v>
      </c>
      <c r="F68" s="576"/>
      <c r="H68" s="3"/>
      <c r="I68" s="3"/>
      <c r="J68" s="4" t="s">
        <v>45</v>
      </c>
      <c r="L68" s="3"/>
    </row>
    <row r="69" spans="5:12" ht="13.5">
      <c r="E69" s="569" t="s">
        <v>87</v>
      </c>
      <c r="F69" s="570"/>
      <c r="H69" s="3"/>
      <c r="I69" s="3"/>
      <c r="J69" s="4" t="s">
        <v>46</v>
      </c>
      <c r="L69" s="3"/>
    </row>
    <row r="70" spans="8:12" ht="13.5">
      <c r="H70" s="3"/>
      <c r="I70" s="3"/>
      <c r="J70" s="4" t="s">
        <v>47</v>
      </c>
      <c r="L70" s="3"/>
    </row>
    <row r="71" spans="8:12" ht="13.5">
      <c r="H71" s="5" t="s">
        <v>81</v>
      </c>
      <c r="I71" s="3"/>
      <c r="J71" s="4" t="s">
        <v>48</v>
      </c>
      <c r="L71" s="3"/>
    </row>
    <row r="72" spans="8:12" ht="13.5">
      <c r="H72" s="6" t="s">
        <v>67</v>
      </c>
      <c r="I72" s="3"/>
      <c r="J72" s="4" t="s">
        <v>49</v>
      </c>
      <c r="L72" s="3"/>
    </row>
    <row r="73" spans="8:12" ht="13.5">
      <c r="H73" s="3"/>
      <c r="I73" s="3"/>
      <c r="J73" s="4" t="s">
        <v>50</v>
      </c>
      <c r="L73" s="3"/>
    </row>
    <row r="74" spans="8:12" ht="13.5">
      <c r="H74" s="3"/>
      <c r="I74" s="3"/>
      <c r="J74" s="4" t="s">
        <v>51</v>
      </c>
      <c r="L74" s="3"/>
    </row>
    <row r="75" spans="8:12" ht="13.5">
      <c r="H75" s="3"/>
      <c r="I75" s="3"/>
      <c r="J75" s="4" t="s">
        <v>52</v>
      </c>
      <c r="L75" s="3"/>
    </row>
    <row r="76" spans="8:12" ht="13.5">
      <c r="H76" s="3"/>
      <c r="I76" s="3"/>
      <c r="J76" s="3"/>
      <c r="L76" s="3"/>
    </row>
    <row r="77" spans="8:12" ht="13.5">
      <c r="H77" s="5" t="s">
        <v>82</v>
      </c>
      <c r="J77" s="4" t="s">
        <v>53</v>
      </c>
      <c r="L77" s="3"/>
    </row>
    <row r="78" spans="5:12" ht="13.5">
      <c r="E78" s="1"/>
      <c r="F78" s="1"/>
      <c r="H78" s="6" t="s">
        <v>67</v>
      </c>
      <c r="J78" s="4" t="s">
        <v>54</v>
      </c>
      <c r="L78" s="3"/>
    </row>
    <row r="79" spans="5:12" ht="13.5">
      <c r="E79" s="575" t="s">
        <v>98</v>
      </c>
      <c r="F79" s="576"/>
      <c r="H79" s="3"/>
      <c r="J79" s="3"/>
      <c r="L79" s="3"/>
    </row>
    <row r="80" spans="5:12" ht="13.5">
      <c r="E80" s="569" t="s">
        <v>87</v>
      </c>
      <c r="F80" s="570"/>
      <c r="H80" s="5" t="s">
        <v>83</v>
      </c>
      <c r="J80" s="4" t="s">
        <v>55</v>
      </c>
      <c r="L80" s="3"/>
    </row>
    <row r="81" spans="8:10" ht="13.5">
      <c r="H81" s="6" t="s">
        <v>84</v>
      </c>
      <c r="J81" s="4" t="s">
        <v>56</v>
      </c>
    </row>
    <row r="82" spans="8:10" ht="13.5">
      <c r="H82" s="3"/>
      <c r="J82" s="4" t="s">
        <v>57</v>
      </c>
    </row>
    <row r="83" spans="8:10" ht="13.5">
      <c r="H83" s="3"/>
      <c r="J83" s="3"/>
    </row>
  </sheetData>
  <sheetProtection/>
  <mergeCells count="21">
    <mergeCell ref="E5:F5"/>
    <mergeCell ref="E6:F6"/>
    <mergeCell ref="E10:F10"/>
    <mergeCell ref="A1:M1"/>
    <mergeCell ref="E29:F29"/>
    <mergeCell ref="E40:F40"/>
    <mergeCell ref="E41:F41"/>
    <mergeCell ref="E48:F48"/>
    <mergeCell ref="E11:F11"/>
    <mergeCell ref="E16:F16"/>
    <mergeCell ref="E17:F17"/>
    <mergeCell ref="E28:F28"/>
    <mergeCell ref="E80:F80"/>
    <mergeCell ref="E59:F59"/>
    <mergeCell ref="E68:F68"/>
    <mergeCell ref="E69:F69"/>
    <mergeCell ref="E79:F79"/>
    <mergeCell ref="E49:F49"/>
    <mergeCell ref="E52:F52"/>
    <mergeCell ref="E53:F53"/>
    <mergeCell ref="E58:F58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69" r:id="rId2"/>
  <headerFooter alignWithMargins="0">
    <oddHeader>&amp;R&amp;17人　口</oddHeader>
    <oddFooter>&amp;C&amp;16 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2.625" style="0" customWidth="1"/>
    <col min="2" max="2" width="12.875" style="0" customWidth="1"/>
    <col min="3" max="7" width="12.625" style="0" customWidth="1"/>
  </cols>
  <sheetData>
    <row r="1" ht="17.25">
      <c r="A1" s="43" t="s">
        <v>591</v>
      </c>
    </row>
    <row r="2" ht="14.25" thickBot="1">
      <c r="G2" s="458"/>
    </row>
    <row r="3" spans="1:7" ht="15" customHeight="1" thickBot="1">
      <c r="A3" s="52"/>
      <c r="B3" s="53" t="s">
        <v>132</v>
      </c>
      <c r="C3" s="54" t="s">
        <v>160</v>
      </c>
      <c r="D3" s="55" t="s">
        <v>161</v>
      </c>
      <c r="E3" s="54" t="s">
        <v>199</v>
      </c>
      <c r="F3" s="55" t="s">
        <v>168</v>
      </c>
      <c r="G3" s="56" t="s">
        <v>169</v>
      </c>
    </row>
    <row r="4" spans="1:7" ht="15" customHeight="1" thickTop="1">
      <c r="A4" s="57" t="s">
        <v>200</v>
      </c>
      <c r="B4" s="58">
        <v>34055</v>
      </c>
      <c r="C4" s="59">
        <v>8189</v>
      </c>
      <c r="D4" s="60">
        <v>2695</v>
      </c>
      <c r="E4" s="607">
        <v>3649</v>
      </c>
      <c r="F4" s="607"/>
      <c r="G4" s="61">
        <v>1734</v>
      </c>
    </row>
    <row r="5" spans="1:7" ht="15" customHeight="1">
      <c r="A5" s="62" t="s">
        <v>191</v>
      </c>
      <c r="B5" s="58">
        <v>34595</v>
      </c>
      <c r="C5" s="59">
        <v>8338</v>
      </c>
      <c r="D5" s="60">
        <v>2763</v>
      </c>
      <c r="E5" s="607">
        <v>3668</v>
      </c>
      <c r="F5" s="607"/>
      <c r="G5" s="61">
        <v>1772</v>
      </c>
    </row>
    <row r="6" spans="1:7" ht="15" customHeight="1">
      <c r="A6" s="62" t="s">
        <v>174</v>
      </c>
      <c r="B6" s="58">
        <v>35156</v>
      </c>
      <c r="C6" s="59">
        <v>8284</v>
      </c>
      <c r="D6" s="60">
        <v>2801</v>
      </c>
      <c r="E6" s="607">
        <v>3761</v>
      </c>
      <c r="F6" s="607"/>
      <c r="G6" s="61">
        <v>1791</v>
      </c>
    </row>
    <row r="7" spans="1:7" ht="15" customHeight="1">
      <c r="A7" s="62" t="s">
        <v>175</v>
      </c>
      <c r="B7" s="58">
        <v>42005</v>
      </c>
      <c r="C7" s="59">
        <v>10299</v>
      </c>
      <c r="D7" s="60">
        <v>3393</v>
      </c>
      <c r="E7" s="607">
        <v>4335</v>
      </c>
      <c r="F7" s="607"/>
      <c r="G7" s="61">
        <v>2008</v>
      </c>
    </row>
    <row r="8" spans="1:7" ht="15" customHeight="1">
      <c r="A8" s="62" t="s">
        <v>176</v>
      </c>
      <c r="B8" s="58">
        <v>42035</v>
      </c>
      <c r="C8" s="59">
        <v>10113</v>
      </c>
      <c r="D8" s="60">
        <v>3453</v>
      </c>
      <c r="E8" s="607">
        <v>4351</v>
      </c>
      <c r="F8" s="607"/>
      <c r="G8" s="61">
        <v>2052</v>
      </c>
    </row>
    <row r="9" spans="1:7" ht="15" customHeight="1">
      <c r="A9" s="62" t="s">
        <v>177</v>
      </c>
      <c r="B9" s="58">
        <v>39467</v>
      </c>
      <c r="C9" s="59">
        <v>10075</v>
      </c>
      <c r="D9" s="60">
        <v>3431</v>
      </c>
      <c r="E9" s="607">
        <v>4223</v>
      </c>
      <c r="F9" s="607"/>
      <c r="G9" s="61">
        <v>1963</v>
      </c>
    </row>
    <row r="10" spans="1:7" ht="15" customHeight="1">
      <c r="A10" s="62" t="s">
        <v>178</v>
      </c>
      <c r="B10" s="58">
        <f>C10+D10+E10+F10+G10+'旧村人口 (2)'!C10+'旧村人口 (2)'!D10+'旧村人口 (2)'!E10+'旧村人口 (2)'!F10+'旧村人口 (2)'!G10</f>
        <v>37592</v>
      </c>
      <c r="C10" s="59">
        <v>9782</v>
      </c>
      <c r="D10" s="60">
        <v>3204</v>
      </c>
      <c r="E10" s="63">
        <v>2592</v>
      </c>
      <c r="F10" s="64">
        <v>1234</v>
      </c>
      <c r="G10" s="61">
        <v>1813</v>
      </c>
    </row>
    <row r="11" spans="1:7" ht="15" customHeight="1">
      <c r="A11" s="62" t="s">
        <v>179</v>
      </c>
      <c r="B11" s="58">
        <v>34799</v>
      </c>
      <c r="C11" s="59">
        <v>9657</v>
      </c>
      <c r="D11" s="60">
        <v>2894</v>
      </c>
      <c r="E11" s="59">
        <v>2341</v>
      </c>
      <c r="F11" s="60">
        <v>906</v>
      </c>
      <c r="G11" s="61">
        <v>1636</v>
      </c>
    </row>
    <row r="12" spans="1:7" ht="15" customHeight="1">
      <c r="A12" s="62" t="s">
        <v>180</v>
      </c>
      <c r="B12" s="58">
        <v>32159</v>
      </c>
      <c r="C12" s="59">
        <v>9388</v>
      </c>
      <c r="D12" s="60">
        <v>2572</v>
      </c>
      <c r="E12" s="59">
        <v>2104</v>
      </c>
      <c r="F12" s="60">
        <v>773</v>
      </c>
      <c r="G12" s="61">
        <v>1443</v>
      </c>
    </row>
    <row r="13" spans="1:7" ht="15" customHeight="1">
      <c r="A13" s="62" t="s">
        <v>181</v>
      </c>
      <c r="B13" s="58">
        <v>30796</v>
      </c>
      <c r="C13" s="59">
        <v>9300</v>
      </c>
      <c r="D13" s="60">
        <v>2340</v>
      </c>
      <c r="E13" s="59">
        <v>1967</v>
      </c>
      <c r="F13" s="60">
        <v>722</v>
      </c>
      <c r="G13" s="61">
        <v>1331</v>
      </c>
    </row>
    <row r="14" spans="1:7" ht="15" customHeight="1">
      <c r="A14" s="62" t="s">
        <v>182</v>
      </c>
      <c r="B14" s="58">
        <v>30073</v>
      </c>
      <c r="C14" s="59">
        <v>9117</v>
      </c>
      <c r="D14" s="60">
        <v>2353</v>
      </c>
      <c r="E14" s="59">
        <v>1886</v>
      </c>
      <c r="F14" s="60">
        <v>580</v>
      </c>
      <c r="G14" s="61">
        <v>1269</v>
      </c>
    </row>
    <row r="15" spans="1:7" ht="15" customHeight="1">
      <c r="A15" s="62" t="s">
        <v>183</v>
      </c>
      <c r="B15" s="58">
        <v>29034</v>
      </c>
      <c r="C15" s="59">
        <v>8822</v>
      </c>
      <c r="D15" s="60">
        <v>2236</v>
      </c>
      <c r="E15" s="59">
        <v>1767</v>
      </c>
      <c r="F15" s="60">
        <v>476</v>
      </c>
      <c r="G15" s="61">
        <v>1213</v>
      </c>
    </row>
    <row r="16" spans="1:7" ht="15" customHeight="1">
      <c r="A16" s="550" t="s">
        <v>201</v>
      </c>
      <c r="B16" s="58">
        <v>28114</v>
      </c>
      <c r="C16" s="59">
        <v>8499</v>
      </c>
      <c r="D16" s="60">
        <v>2230</v>
      </c>
      <c r="E16" s="59">
        <v>1710</v>
      </c>
      <c r="F16" s="60">
        <v>387</v>
      </c>
      <c r="G16" s="61">
        <v>1165</v>
      </c>
    </row>
    <row r="17" spans="1:7" ht="15" customHeight="1">
      <c r="A17" s="62" t="s">
        <v>184</v>
      </c>
      <c r="B17" s="58">
        <v>27809</v>
      </c>
      <c r="C17" s="59">
        <v>8405</v>
      </c>
      <c r="D17" s="60">
        <v>2200</v>
      </c>
      <c r="E17" s="59">
        <v>1706</v>
      </c>
      <c r="F17" s="60">
        <v>376</v>
      </c>
      <c r="G17" s="61">
        <v>1153</v>
      </c>
    </row>
    <row r="18" spans="1:7" ht="15" customHeight="1">
      <c r="A18" s="62" t="s">
        <v>185</v>
      </c>
      <c r="B18" s="58">
        <v>27683</v>
      </c>
      <c r="C18" s="59">
        <v>8376</v>
      </c>
      <c r="D18" s="60">
        <v>2192</v>
      </c>
      <c r="E18" s="59">
        <v>1712</v>
      </c>
      <c r="F18" s="60">
        <v>342</v>
      </c>
      <c r="G18" s="61">
        <v>1140</v>
      </c>
    </row>
    <row r="19" spans="1:7" ht="15" customHeight="1">
      <c r="A19" s="62" t="s">
        <v>186</v>
      </c>
      <c r="B19" s="58">
        <v>27675</v>
      </c>
      <c r="C19" s="59">
        <v>8449</v>
      </c>
      <c r="D19" s="60">
        <v>2193</v>
      </c>
      <c r="E19" s="59">
        <v>1709</v>
      </c>
      <c r="F19" s="60">
        <v>319</v>
      </c>
      <c r="G19" s="61">
        <v>1125</v>
      </c>
    </row>
    <row r="20" spans="1:7" ht="15" customHeight="1">
      <c r="A20" s="62" t="s">
        <v>187</v>
      </c>
      <c r="B20" s="58">
        <v>27623</v>
      </c>
      <c r="C20" s="59">
        <v>8498</v>
      </c>
      <c r="D20" s="60">
        <v>2196</v>
      </c>
      <c r="E20" s="59">
        <v>1694</v>
      </c>
      <c r="F20" s="60">
        <v>295</v>
      </c>
      <c r="G20" s="61">
        <v>1107</v>
      </c>
    </row>
    <row r="21" spans="1:7" ht="15" customHeight="1">
      <c r="A21" s="62" t="s">
        <v>188</v>
      </c>
      <c r="B21" s="58">
        <v>27423</v>
      </c>
      <c r="C21" s="59">
        <v>8464</v>
      </c>
      <c r="D21" s="60">
        <v>2332</v>
      </c>
      <c r="E21" s="59">
        <v>1645</v>
      </c>
      <c r="F21" s="60">
        <v>288</v>
      </c>
      <c r="G21" s="61">
        <v>1086</v>
      </c>
    </row>
    <row r="22" spans="1:7" ht="15" customHeight="1">
      <c r="A22" s="62" t="s">
        <v>189</v>
      </c>
      <c r="B22" s="58">
        <v>27223</v>
      </c>
      <c r="C22" s="59">
        <v>8430</v>
      </c>
      <c r="D22" s="60">
        <v>2331</v>
      </c>
      <c r="E22" s="59">
        <v>1656</v>
      </c>
      <c r="F22" s="60">
        <v>266</v>
      </c>
      <c r="G22" s="61">
        <v>1074</v>
      </c>
    </row>
    <row r="23" spans="1:7" ht="15" customHeight="1">
      <c r="A23" s="62" t="s">
        <v>190</v>
      </c>
      <c r="B23" s="58">
        <v>27141</v>
      </c>
      <c r="C23" s="59">
        <v>8455</v>
      </c>
      <c r="D23" s="60">
        <v>2388</v>
      </c>
      <c r="E23" s="59">
        <v>1649</v>
      </c>
      <c r="F23" s="60">
        <v>243</v>
      </c>
      <c r="G23" s="61">
        <v>1064</v>
      </c>
    </row>
    <row r="24" spans="1:7" ht="15" customHeight="1">
      <c r="A24" s="62" t="s">
        <v>191</v>
      </c>
      <c r="B24" s="58">
        <v>27015</v>
      </c>
      <c r="C24" s="59">
        <v>8499</v>
      </c>
      <c r="D24" s="60">
        <v>2408</v>
      </c>
      <c r="E24" s="59">
        <v>1643</v>
      </c>
      <c r="F24" s="60">
        <v>234</v>
      </c>
      <c r="G24" s="61">
        <v>1059</v>
      </c>
    </row>
    <row r="25" spans="1:7" ht="15" customHeight="1">
      <c r="A25" s="62" t="s">
        <v>192</v>
      </c>
      <c r="B25" s="58">
        <v>26729</v>
      </c>
      <c r="C25" s="59">
        <v>8445</v>
      </c>
      <c r="D25" s="60">
        <v>2395</v>
      </c>
      <c r="E25" s="60">
        <v>1634</v>
      </c>
      <c r="F25" s="60">
        <v>212</v>
      </c>
      <c r="G25" s="61">
        <v>1044</v>
      </c>
    </row>
    <row r="26" spans="1:7" ht="15" customHeight="1">
      <c r="A26" s="62" t="s">
        <v>193</v>
      </c>
      <c r="B26" s="58">
        <v>26420</v>
      </c>
      <c r="C26" s="59">
        <v>8408</v>
      </c>
      <c r="D26" s="60">
        <v>2301</v>
      </c>
      <c r="E26" s="60">
        <v>1598</v>
      </c>
      <c r="F26" s="60">
        <v>224</v>
      </c>
      <c r="G26" s="61">
        <v>1027</v>
      </c>
    </row>
    <row r="27" spans="1:7" ht="15" customHeight="1">
      <c r="A27" s="62" t="s">
        <v>194</v>
      </c>
      <c r="B27" s="58">
        <v>26138</v>
      </c>
      <c r="C27" s="59">
        <v>8369</v>
      </c>
      <c r="D27" s="60">
        <v>2279</v>
      </c>
      <c r="E27" s="60">
        <v>1580</v>
      </c>
      <c r="F27" s="60">
        <v>215</v>
      </c>
      <c r="G27" s="61">
        <v>1014</v>
      </c>
    </row>
    <row r="28" spans="1:7" ht="15" customHeight="1">
      <c r="A28" s="62" t="s">
        <v>195</v>
      </c>
      <c r="B28" s="58">
        <f>SUM(C28:G28)+SUM('旧村人口 (2)'!C28:G28)</f>
        <v>25826</v>
      </c>
      <c r="C28" s="59">
        <v>8174</v>
      </c>
      <c r="D28" s="60">
        <v>2284</v>
      </c>
      <c r="E28" s="60">
        <v>1558</v>
      </c>
      <c r="F28" s="60">
        <v>209</v>
      </c>
      <c r="G28" s="61">
        <v>1018</v>
      </c>
    </row>
    <row r="29" spans="1:7" ht="15" customHeight="1">
      <c r="A29" s="62" t="s">
        <v>196</v>
      </c>
      <c r="B29" s="58">
        <f>SUM(C29:G29)+SUM('旧村人口 (2)'!C29:G29)</f>
        <v>25477</v>
      </c>
      <c r="C29" s="59">
        <v>8043</v>
      </c>
      <c r="D29" s="60">
        <v>2309</v>
      </c>
      <c r="E29" s="60">
        <v>1531</v>
      </c>
      <c r="F29" s="60">
        <v>208</v>
      </c>
      <c r="G29" s="61">
        <v>1000</v>
      </c>
    </row>
    <row r="30" spans="1:7" ht="15" customHeight="1">
      <c r="A30" s="62" t="s">
        <v>197</v>
      </c>
      <c r="B30" s="58">
        <f>SUM(C30:G30)+SUM('旧村人口 (2)'!C30:G30)</f>
        <v>25222</v>
      </c>
      <c r="C30" s="59">
        <v>8012</v>
      </c>
      <c r="D30" s="60">
        <v>2283</v>
      </c>
      <c r="E30" s="60">
        <v>1521</v>
      </c>
      <c r="F30" s="60">
        <v>199</v>
      </c>
      <c r="G30" s="61">
        <v>991</v>
      </c>
    </row>
    <row r="31" spans="1:7" ht="15" customHeight="1">
      <c r="A31" s="71" t="s">
        <v>513</v>
      </c>
      <c r="B31" s="58">
        <f>SUM(C31:G31)+SUM('旧村人口 (2)'!C31:G31)</f>
        <v>24960</v>
      </c>
      <c r="C31" s="322">
        <v>7910</v>
      </c>
      <c r="D31" s="60">
        <v>2309</v>
      </c>
      <c r="E31" s="60">
        <v>1510</v>
      </c>
      <c r="F31" s="60">
        <v>195</v>
      </c>
      <c r="G31" s="61">
        <v>1021</v>
      </c>
    </row>
    <row r="32" spans="1:7" ht="15" customHeight="1" thickBot="1">
      <c r="A32" s="65" t="s">
        <v>521</v>
      </c>
      <c r="B32" s="66">
        <f>SUM(C32:G32)+SUM('旧村人口 (2)'!C32:G32)</f>
        <v>24540</v>
      </c>
      <c r="C32" s="323">
        <v>7790</v>
      </c>
      <c r="D32" s="67">
        <v>2322</v>
      </c>
      <c r="E32" s="67">
        <v>1484</v>
      </c>
      <c r="F32" s="67">
        <v>180</v>
      </c>
      <c r="G32" s="68">
        <v>1012</v>
      </c>
    </row>
    <row r="35" ht="13.5">
      <c r="B35" s="1"/>
    </row>
  </sheetData>
  <sheetProtection/>
  <mergeCells count="6">
    <mergeCell ref="E8:F8"/>
    <mergeCell ref="E9:F9"/>
    <mergeCell ref="E4:F4"/>
    <mergeCell ref="E5:F5"/>
    <mergeCell ref="E6:F6"/>
    <mergeCell ref="E7:F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&amp;L&amp;12人　口</oddHeader>
    <oddFooter>&amp;C12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B1:K33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3.625" style="0" customWidth="1"/>
    <col min="2" max="2" width="12.625" style="0" customWidth="1"/>
    <col min="3" max="8" width="11.625" style="0" customWidth="1"/>
    <col min="9" max="9" width="3.625" style="0" customWidth="1"/>
  </cols>
  <sheetData>
    <row r="1" ht="17.25">
      <c r="B1" s="43"/>
    </row>
    <row r="2" spans="2:8" ht="15" customHeight="1" thickBot="1">
      <c r="B2" s="69"/>
      <c r="C2" s="59"/>
      <c r="D2" s="59"/>
      <c r="E2" s="59"/>
      <c r="F2" s="59"/>
      <c r="G2" s="59"/>
      <c r="H2" s="458" t="s">
        <v>198</v>
      </c>
    </row>
    <row r="3" spans="2:8" ht="15" customHeight="1" thickBot="1">
      <c r="B3" s="52"/>
      <c r="C3" s="54" t="s">
        <v>170</v>
      </c>
      <c r="D3" s="55" t="s">
        <v>162</v>
      </c>
      <c r="E3" s="54" t="s">
        <v>163</v>
      </c>
      <c r="F3" s="55" t="s">
        <v>171</v>
      </c>
      <c r="G3" s="54" t="s">
        <v>172</v>
      </c>
      <c r="H3" s="53" t="s">
        <v>202</v>
      </c>
    </row>
    <row r="4" spans="2:8" ht="15" customHeight="1" thickTop="1">
      <c r="B4" s="57" t="s">
        <v>200</v>
      </c>
      <c r="C4" s="59">
        <v>3966</v>
      </c>
      <c r="D4" s="60">
        <v>3051</v>
      </c>
      <c r="E4" s="59">
        <v>3824</v>
      </c>
      <c r="F4" s="60">
        <v>3378</v>
      </c>
      <c r="G4" s="59">
        <v>3569</v>
      </c>
      <c r="H4" s="70">
        <f>'旧村人口'!B4/34055*100</f>
        <v>100</v>
      </c>
    </row>
    <row r="5" spans="2:8" ht="15" customHeight="1">
      <c r="B5" s="62" t="s">
        <v>191</v>
      </c>
      <c r="C5" s="59">
        <v>3999</v>
      </c>
      <c r="D5" s="60">
        <v>3167</v>
      </c>
      <c r="E5" s="59">
        <v>3863</v>
      </c>
      <c r="F5" s="60">
        <v>3474</v>
      </c>
      <c r="G5" s="59">
        <v>3551</v>
      </c>
      <c r="H5" s="70">
        <f>'旧村人口'!B5/34055*100</f>
        <v>101.58567023931874</v>
      </c>
    </row>
    <row r="6" spans="2:8" ht="15" customHeight="1">
      <c r="B6" s="62" t="s">
        <v>174</v>
      </c>
      <c r="C6" s="59">
        <v>3968</v>
      </c>
      <c r="D6" s="60">
        <v>3300</v>
      </c>
      <c r="E6" s="59">
        <v>3958</v>
      </c>
      <c r="F6" s="60">
        <v>3487</v>
      </c>
      <c r="G6" s="59">
        <v>3806</v>
      </c>
      <c r="H6" s="70">
        <f>'旧村人口'!B6/34055*100</f>
        <v>103.23300543238878</v>
      </c>
    </row>
    <row r="7" spans="2:8" ht="15" customHeight="1">
      <c r="B7" s="62" t="s">
        <v>175</v>
      </c>
      <c r="C7" s="59">
        <v>4856</v>
      </c>
      <c r="D7" s="60">
        <v>3808</v>
      </c>
      <c r="E7" s="59">
        <v>4977</v>
      </c>
      <c r="F7" s="60">
        <v>4080</v>
      </c>
      <c r="G7" s="59">
        <v>4249</v>
      </c>
      <c r="H7" s="70">
        <f>'旧村人口'!B7/34055*100</f>
        <v>123.34458963441493</v>
      </c>
    </row>
    <row r="8" spans="2:8" ht="15" customHeight="1">
      <c r="B8" s="62" t="s">
        <v>176</v>
      </c>
      <c r="C8" s="59">
        <v>4890</v>
      </c>
      <c r="D8" s="60">
        <v>3912</v>
      </c>
      <c r="E8" s="59">
        <v>5053</v>
      </c>
      <c r="F8" s="60">
        <v>4169</v>
      </c>
      <c r="G8" s="59">
        <v>4042</v>
      </c>
      <c r="H8" s="70">
        <f>'旧村人口'!B8/34055*100</f>
        <v>123.43268242548817</v>
      </c>
    </row>
    <row r="9" spans="2:8" ht="15" customHeight="1">
      <c r="B9" s="62" t="s">
        <v>177</v>
      </c>
      <c r="C9" s="59">
        <v>4757</v>
      </c>
      <c r="D9" s="60">
        <v>3806</v>
      </c>
      <c r="E9" s="59">
        <v>3555</v>
      </c>
      <c r="F9" s="60">
        <v>3924</v>
      </c>
      <c r="G9" s="59">
        <v>3733</v>
      </c>
      <c r="H9" s="70">
        <f>'旧村人口'!B9/34055*100</f>
        <v>115.8919395096168</v>
      </c>
    </row>
    <row r="10" spans="2:8" ht="15" customHeight="1">
      <c r="B10" s="62" t="s">
        <v>178</v>
      </c>
      <c r="C10" s="59">
        <v>4441</v>
      </c>
      <c r="D10" s="60">
        <v>3681</v>
      </c>
      <c r="E10" s="59">
        <v>3824</v>
      </c>
      <c r="F10" s="60">
        <v>3610</v>
      </c>
      <c r="G10" s="59">
        <v>3411</v>
      </c>
      <c r="H10" s="70">
        <f>'旧村人口'!B10/34055*100</f>
        <v>110.3861400675378</v>
      </c>
    </row>
    <row r="11" spans="2:8" ht="15" customHeight="1">
      <c r="B11" s="62" t="s">
        <v>179</v>
      </c>
      <c r="C11" s="59">
        <v>4077</v>
      </c>
      <c r="D11" s="60">
        <v>3517</v>
      </c>
      <c r="E11" s="59">
        <v>3465</v>
      </c>
      <c r="F11" s="60">
        <v>3321</v>
      </c>
      <c r="G11" s="59">
        <v>2985</v>
      </c>
      <c r="H11" s="70">
        <f>'旧村人口'!B11/34055*100</f>
        <v>102.18470121861694</v>
      </c>
    </row>
    <row r="12" spans="2:8" ht="15" customHeight="1">
      <c r="B12" s="62" t="s">
        <v>180</v>
      </c>
      <c r="C12" s="59">
        <v>3797</v>
      </c>
      <c r="D12" s="60">
        <v>3341</v>
      </c>
      <c r="E12" s="59">
        <v>3177</v>
      </c>
      <c r="F12" s="60">
        <v>2978</v>
      </c>
      <c r="G12" s="59">
        <v>2586</v>
      </c>
      <c r="H12" s="70">
        <f>'旧村人口'!B12/34055*100</f>
        <v>94.43253560416971</v>
      </c>
    </row>
    <row r="13" spans="2:8" ht="15" customHeight="1">
      <c r="B13" s="62" t="s">
        <v>181</v>
      </c>
      <c r="C13" s="59">
        <v>3737</v>
      </c>
      <c r="D13" s="60">
        <v>3302</v>
      </c>
      <c r="E13" s="59">
        <v>2975</v>
      </c>
      <c r="F13" s="60">
        <v>2792</v>
      </c>
      <c r="G13" s="59">
        <v>2330</v>
      </c>
      <c r="H13" s="70">
        <f>'旧村人口'!B13/34055*100</f>
        <v>90.43018646307443</v>
      </c>
    </row>
    <row r="14" spans="2:8" ht="15" customHeight="1">
      <c r="B14" s="62" t="s">
        <v>182</v>
      </c>
      <c r="C14" s="59">
        <v>3707</v>
      </c>
      <c r="D14" s="60">
        <v>3310</v>
      </c>
      <c r="E14" s="59">
        <v>2939</v>
      </c>
      <c r="F14" s="60">
        <v>2777</v>
      </c>
      <c r="G14" s="59">
        <v>2135</v>
      </c>
      <c r="H14" s="70">
        <f>'旧村人口'!B14/34055*100</f>
        <v>88.30715019820879</v>
      </c>
    </row>
    <row r="15" spans="2:8" ht="15" customHeight="1">
      <c r="B15" s="62" t="s">
        <v>183</v>
      </c>
      <c r="C15" s="59">
        <v>3690</v>
      </c>
      <c r="D15" s="60">
        <v>3345</v>
      </c>
      <c r="E15" s="59">
        <v>2843</v>
      </c>
      <c r="F15" s="60">
        <v>2732</v>
      </c>
      <c r="G15" s="59">
        <v>1910</v>
      </c>
      <c r="H15" s="70">
        <f>'旧村人口'!B15/34055*100</f>
        <v>85.25620320070473</v>
      </c>
    </row>
    <row r="16" spans="2:8" ht="15" customHeight="1">
      <c r="B16" s="57" t="s">
        <v>201</v>
      </c>
      <c r="C16" s="59">
        <v>3559</v>
      </c>
      <c r="D16" s="60">
        <v>3405</v>
      </c>
      <c r="E16" s="59">
        <v>2710</v>
      </c>
      <c r="F16" s="60">
        <v>2719</v>
      </c>
      <c r="G16" s="59">
        <v>1730</v>
      </c>
      <c r="H16" s="70">
        <f>'旧村人口'!B16/34055*100</f>
        <v>82.55469094112465</v>
      </c>
    </row>
    <row r="17" spans="2:8" ht="15" customHeight="1">
      <c r="B17" s="62" t="s">
        <v>184</v>
      </c>
      <c r="C17" s="59">
        <v>3549</v>
      </c>
      <c r="D17" s="60">
        <v>3413</v>
      </c>
      <c r="E17" s="59">
        <v>2658</v>
      </c>
      <c r="F17" s="60">
        <v>2684</v>
      </c>
      <c r="G17" s="59">
        <v>1665</v>
      </c>
      <c r="H17" s="70">
        <f>'旧村人口'!B17/34055*100</f>
        <v>81.65908089854646</v>
      </c>
    </row>
    <row r="18" spans="2:8" ht="15" customHeight="1">
      <c r="B18" s="62" t="s">
        <v>185</v>
      </c>
      <c r="C18" s="59">
        <v>3539</v>
      </c>
      <c r="D18" s="60">
        <v>3426</v>
      </c>
      <c r="E18" s="59">
        <v>2644</v>
      </c>
      <c r="F18" s="60">
        <v>2667</v>
      </c>
      <c r="G18" s="59">
        <v>1645</v>
      </c>
      <c r="H18" s="70">
        <f>'旧村人口'!B18/34055*100</f>
        <v>81.28909117603877</v>
      </c>
    </row>
    <row r="19" spans="2:8" ht="15" customHeight="1">
      <c r="B19" s="62" t="s">
        <v>186</v>
      </c>
      <c r="C19" s="59">
        <v>3541</v>
      </c>
      <c r="D19" s="60">
        <v>3421</v>
      </c>
      <c r="E19" s="59">
        <v>2638</v>
      </c>
      <c r="F19" s="60">
        <v>2668</v>
      </c>
      <c r="G19" s="59">
        <v>1612</v>
      </c>
      <c r="H19" s="70">
        <f>'旧村人口'!B19/34055*100</f>
        <v>81.2655997650859</v>
      </c>
    </row>
    <row r="20" spans="2:11" ht="15" customHeight="1">
      <c r="B20" s="62" t="s">
        <v>187</v>
      </c>
      <c r="C20" s="59">
        <v>3571</v>
      </c>
      <c r="D20" s="60">
        <v>3384</v>
      </c>
      <c r="E20" s="59">
        <v>2630</v>
      </c>
      <c r="F20" s="60">
        <v>2668</v>
      </c>
      <c r="G20" s="59">
        <v>1580</v>
      </c>
      <c r="H20" s="70">
        <f>'旧村人口'!B20/34055*100</f>
        <v>81.11290559389224</v>
      </c>
      <c r="K20" s="1"/>
    </row>
    <row r="21" spans="2:8" ht="15" customHeight="1">
      <c r="B21" s="62" t="s">
        <v>188</v>
      </c>
      <c r="C21" s="59">
        <v>3505</v>
      </c>
      <c r="D21" s="60">
        <v>3330</v>
      </c>
      <c r="E21" s="59">
        <v>2552</v>
      </c>
      <c r="F21" s="60">
        <v>2659</v>
      </c>
      <c r="G21" s="59">
        <v>1562</v>
      </c>
      <c r="H21" s="70">
        <f>'旧村人口'!B21/34055*100</f>
        <v>80.52562032007047</v>
      </c>
    </row>
    <row r="22" spans="2:8" ht="15" customHeight="1">
      <c r="B22" s="62" t="s">
        <v>189</v>
      </c>
      <c r="C22" s="59">
        <v>3469</v>
      </c>
      <c r="D22" s="60">
        <v>3314</v>
      </c>
      <c r="E22" s="59">
        <v>2513</v>
      </c>
      <c r="F22" s="60">
        <v>2643</v>
      </c>
      <c r="G22" s="59">
        <v>1527</v>
      </c>
      <c r="H22" s="70">
        <f>'旧村人口'!B22/34055*100</f>
        <v>79.93833504624872</v>
      </c>
    </row>
    <row r="23" spans="2:8" ht="15" customHeight="1">
      <c r="B23" s="62" t="s">
        <v>190</v>
      </c>
      <c r="C23" s="59">
        <v>3443</v>
      </c>
      <c r="D23" s="60">
        <v>3302</v>
      </c>
      <c r="E23" s="59">
        <v>2481</v>
      </c>
      <c r="F23" s="60">
        <v>2639</v>
      </c>
      <c r="G23" s="59">
        <v>1477</v>
      </c>
      <c r="H23" s="70">
        <f>'旧村人口'!B23/34055*100</f>
        <v>79.6975480839818</v>
      </c>
    </row>
    <row r="24" spans="2:8" ht="15" customHeight="1">
      <c r="B24" s="62" t="s">
        <v>191</v>
      </c>
      <c r="C24" s="59">
        <v>3421</v>
      </c>
      <c r="D24" s="60">
        <v>3249</v>
      </c>
      <c r="E24" s="59">
        <v>2443</v>
      </c>
      <c r="F24" s="60">
        <v>2625</v>
      </c>
      <c r="G24" s="59">
        <v>1434</v>
      </c>
      <c r="H24" s="70">
        <f>'旧村人口'!B24/34055*100</f>
        <v>79.32755836147408</v>
      </c>
    </row>
    <row r="25" spans="2:8" ht="15" customHeight="1">
      <c r="B25" s="71" t="s">
        <v>192</v>
      </c>
      <c r="C25" s="72">
        <v>3399</v>
      </c>
      <c r="D25" s="60">
        <v>3222</v>
      </c>
      <c r="E25" s="60">
        <v>2404</v>
      </c>
      <c r="F25" s="60">
        <v>2584</v>
      </c>
      <c r="G25" s="61">
        <v>1390</v>
      </c>
      <c r="H25" s="70">
        <f>'旧村人口'!B25/34055*100</f>
        <v>78.48774041990897</v>
      </c>
    </row>
    <row r="26" spans="2:8" ht="15" customHeight="1">
      <c r="B26" s="71" t="s">
        <v>193</v>
      </c>
      <c r="C26" s="72">
        <v>3400</v>
      </c>
      <c r="D26" s="60">
        <v>3144</v>
      </c>
      <c r="E26" s="60">
        <v>2350</v>
      </c>
      <c r="F26" s="60">
        <v>2578</v>
      </c>
      <c r="G26" s="61">
        <v>1390</v>
      </c>
      <c r="H26" s="70">
        <f>'旧村人口'!B26/34055*100</f>
        <v>77.58038467185435</v>
      </c>
    </row>
    <row r="27" spans="2:8" ht="15" customHeight="1">
      <c r="B27" s="71" t="s">
        <v>194</v>
      </c>
      <c r="C27" s="72">
        <v>3352</v>
      </c>
      <c r="D27" s="60">
        <v>3130</v>
      </c>
      <c r="E27" s="60">
        <v>2284</v>
      </c>
      <c r="F27" s="60">
        <v>2545</v>
      </c>
      <c r="G27" s="61">
        <v>1370</v>
      </c>
      <c r="H27" s="70">
        <f>'旧村人口'!B27/34055*100</f>
        <v>76.75231243576567</v>
      </c>
    </row>
    <row r="28" spans="2:8" ht="15" customHeight="1">
      <c r="B28" s="71" t="s">
        <v>195</v>
      </c>
      <c r="C28" s="72">
        <v>3315</v>
      </c>
      <c r="D28" s="60">
        <v>3139</v>
      </c>
      <c r="E28" s="60">
        <v>2258</v>
      </c>
      <c r="F28" s="60">
        <v>2518</v>
      </c>
      <c r="G28" s="61">
        <v>1353</v>
      </c>
      <c r="H28" s="70">
        <f>'旧村人口'!B28/34055*100</f>
        <v>75.83614740860372</v>
      </c>
    </row>
    <row r="29" spans="2:8" ht="15" customHeight="1">
      <c r="B29" s="71" t="s">
        <v>196</v>
      </c>
      <c r="C29" s="72">
        <v>3275</v>
      </c>
      <c r="D29" s="60">
        <v>3100</v>
      </c>
      <c r="E29" s="60">
        <v>2193</v>
      </c>
      <c r="F29" s="60">
        <v>2484</v>
      </c>
      <c r="G29" s="61">
        <v>1334</v>
      </c>
      <c r="H29" s="70">
        <f>'旧村人口'!B29/34055*100</f>
        <v>74.81133460578477</v>
      </c>
    </row>
    <row r="30" spans="2:8" ht="13.5">
      <c r="B30" s="71" t="s">
        <v>203</v>
      </c>
      <c r="C30" s="72">
        <v>3255</v>
      </c>
      <c r="D30" s="60">
        <v>3055</v>
      </c>
      <c r="E30" s="60">
        <v>2145</v>
      </c>
      <c r="F30" s="60">
        <v>2455</v>
      </c>
      <c r="G30" s="61">
        <v>1306</v>
      </c>
      <c r="H30" s="70">
        <f>'旧村人口'!B30/34055*100</f>
        <v>74.06254588166202</v>
      </c>
    </row>
    <row r="31" spans="2:8" ht="13.5">
      <c r="B31" s="62" t="s">
        <v>513</v>
      </c>
      <c r="C31" s="322">
        <v>3200</v>
      </c>
      <c r="D31" s="60">
        <v>3061</v>
      </c>
      <c r="E31" s="60">
        <v>2106</v>
      </c>
      <c r="F31" s="60">
        <v>2414</v>
      </c>
      <c r="G31" s="324">
        <v>1234</v>
      </c>
      <c r="H31" s="70">
        <f>'旧村人口'!B31/34055*100</f>
        <v>73.29320217295552</v>
      </c>
    </row>
    <row r="32" spans="2:8" ht="14.25" thickBot="1">
      <c r="B32" s="65" t="s">
        <v>521</v>
      </c>
      <c r="C32" s="304">
        <v>3142</v>
      </c>
      <c r="D32" s="67">
        <v>3029</v>
      </c>
      <c r="E32" s="67">
        <v>2050</v>
      </c>
      <c r="F32" s="67">
        <v>2334</v>
      </c>
      <c r="G32" s="305">
        <v>1197</v>
      </c>
      <c r="H32" s="306">
        <f>'旧村人口'!B32/34055*100</f>
        <v>72.05990309792982</v>
      </c>
    </row>
    <row r="33" ht="15" customHeight="1">
      <c r="H33" s="458" t="s">
        <v>590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&amp;R&amp;12人　口</oddHeader>
    <oddFooter>&amp;C13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K62"/>
  <sheetViews>
    <sheetView zoomScalePageLayoutView="0" workbookViewId="0" topLeftCell="A37">
      <selection activeCell="C13" sqref="C13"/>
    </sheetView>
  </sheetViews>
  <sheetFormatPr defaultColWidth="9.00390625" defaultRowHeight="13.5"/>
  <cols>
    <col min="1" max="1" width="10.625" style="0" customWidth="1"/>
    <col min="3" max="7" width="9.625" style="0" customWidth="1"/>
  </cols>
  <sheetData>
    <row r="1" ht="17.25">
      <c r="A1" s="43" t="s">
        <v>581</v>
      </c>
    </row>
    <row r="2" ht="14.25" thickBot="1"/>
    <row r="3" spans="1:9" ht="13.5">
      <c r="A3" s="73"/>
      <c r="B3" s="74"/>
      <c r="C3" s="608" t="s">
        <v>517</v>
      </c>
      <c r="D3" s="609"/>
      <c r="E3" s="609"/>
      <c r="F3" s="614" t="s">
        <v>514</v>
      </c>
      <c r="G3" s="615"/>
      <c r="H3" s="75" t="s">
        <v>516</v>
      </c>
      <c r="I3" s="77"/>
    </row>
    <row r="4" spans="1:9" ht="13.5">
      <c r="A4" s="78" t="s">
        <v>204</v>
      </c>
      <c r="B4" s="79" t="s">
        <v>113</v>
      </c>
      <c r="C4" s="610"/>
      <c r="D4" s="611"/>
      <c r="E4" s="611"/>
      <c r="F4" s="616" t="s">
        <v>515</v>
      </c>
      <c r="G4" s="617"/>
      <c r="H4" s="80" t="s">
        <v>206</v>
      </c>
      <c r="I4" s="82"/>
    </row>
    <row r="5" spans="1:9" ht="14.25" thickBot="1">
      <c r="A5" s="83"/>
      <c r="B5" s="84"/>
      <c r="C5" s="85" t="s">
        <v>207</v>
      </c>
      <c r="D5" s="85" t="s">
        <v>115</v>
      </c>
      <c r="E5" s="351" t="s">
        <v>116</v>
      </c>
      <c r="F5" s="85" t="s">
        <v>113</v>
      </c>
      <c r="G5" s="85" t="s">
        <v>208</v>
      </c>
      <c r="H5" s="85" t="s">
        <v>113</v>
      </c>
      <c r="I5" s="86" t="s">
        <v>208</v>
      </c>
    </row>
    <row r="6" spans="1:9" ht="14.25" thickTop="1">
      <c r="A6" s="87"/>
      <c r="B6" s="88"/>
      <c r="C6" s="89"/>
      <c r="D6" s="90"/>
      <c r="E6" s="89"/>
      <c r="F6" s="90"/>
      <c r="G6" s="88"/>
      <c r="H6" s="91"/>
      <c r="I6" s="310"/>
    </row>
    <row r="7" spans="1:9" ht="13.5">
      <c r="A7" s="92" t="s">
        <v>209</v>
      </c>
      <c r="B7" s="93">
        <v>7802</v>
      </c>
      <c r="C7" s="94">
        <f>SUM(D7:E7)</f>
        <v>24960</v>
      </c>
      <c r="D7" s="95">
        <v>11947</v>
      </c>
      <c r="E7" s="97">
        <v>13013</v>
      </c>
      <c r="F7" s="307">
        <v>7829</v>
      </c>
      <c r="G7" s="96">
        <v>26420</v>
      </c>
      <c r="H7" s="95">
        <f>B7-F7</f>
        <v>-27</v>
      </c>
      <c r="I7" s="311">
        <f>C7-G7</f>
        <v>-1460</v>
      </c>
    </row>
    <row r="8" spans="1:9" ht="13.5">
      <c r="A8" s="78"/>
      <c r="C8" s="99"/>
      <c r="D8" s="100"/>
      <c r="E8" s="102"/>
      <c r="F8" s="99"/>
      <c r="G8" s="101"/>
      <c r="H8" s="309"/>
      <c r="I8" s="312"/>
    </row>
    <row r="9" spans="1:10" ht="13.5">
      <c r="A9" s="103" t="s">
        <v>245</v>
      </c>
      <c r="B9">
        <v>2774</v>
      </c>
      <c r="C9" s="104">
        <f>SUM(D9:E9)</f>
        <v>7910</v>
      </c>
      <c r="D9" s="100">
        <v>3792</v>
      </c>
      <c r="E9" s="102">
        <v>4118</v>
      </c>
      <c r="F9" s="99">
        <v>2846</v>
      </c>
      <c r="G9" s="101">
        <v>8408</v>
      </c>
      <c r="H9" s="100">
        <f aca="true" t="shared" si="0" ref="H9:H54">B9-F9</f>
        <v>-72</v>
      </c>
      <c r="I9" s="313">
        <f aca="true" t="shared" si="1" ref="I9:I54">C9-G9</f>
        <v>-498</v>
      </c>
      <c r="J9" s="1"/>
    </row>
    <row r="10" spans="1:9" ht="13.5">
      <c r="A10" s="78" t="s">
        <v>246</v>
      </c>
      <c r="B10">
        <v>101</v>
      </c>
      <c r="C10" s="104">
        <f>SUM(D10:E10)</f>
        <v>315</v>
      </c>
      <c r="D10" s="100">
        <v>136</v>
      </c>
      <c r="E10" s="102">
        <v>179</v>
      </c>
      <c r="F10" s="99">
        <v>104</v>
      </c>
      <c r="G10" s="101">
        <v>330</v>
      </c>
      <c r="H10" s="100">
        <f t="shared" si="0"/>
        <v>-3</v>
      </c>
      <c r="I10" s="313">
        <f t="shared" si="1"/>
        <v>-15</v>
      </c>
    </row>
    <row r="11" spans="1:9" ht="13.5">
      <c r="A11" s="78" t="s">
        <v>247</v>
      </c>
      <c r="B11">
        <v>368</v>
      </c>
      <c r="C11" s="104">
        <f aca="true" t="shared" si="2" ref="C11:C54">SUM(D11:E11)</f>
        <v>1011</v>
      </c>
      <c r="D11" s="100">
        <v>464</v>
      </c>
      <c r="E11" s="102">
        <v>547</v>
      </c>
      <c r="F11" s="99">
        <v>390</v>
      </c>
      <c r="G11" s="101">
        <v>1111</v>
      </c>
      <c r="H11" s="100">
        <f t="shared" si="0"/>
        <v>-22</v>
      </c>
      <c r="I11" s="313">
        <f t="shared" si="1"/>
        <v>-100</v>
      </c>
    </row>
    <row r="12" spans="1:9" ht="13.5">
      <c r="A12" s="78" t="s">
        <v>248</v>
      </c>
      <c r="B12">
        <v>228</v>
      </c>
      <c r="C12" s="104">
        <f t="shared" si="2"/>
        <v>625</v>
      </c>
      <c r="D12" s="100">
        <v>304</v>
      </c>
      <c r="E12" s="102">
        <v>321</v>
      </c>
      <c r="F12" s="99">
        <v>224</v>
      </c>
      <c r="G12" s="101">
        <v>648</v>
      </c>
      <c r="H12" s="100">
        <f t="shared" si="0"/>
        <v>4</v>
      </c>
      <c r="I12" s="313">
        <f t="shared" si="1"/>
        <v>-23</v>
      </c>
    </row>
    <row r="13" spans="1:9" ht="13.5">
      <c r="A13" s="78" t="s">
        <v>249</v>
      </c>
      <c r="B13">
        <v>48</v>
      </c>
      <c r="C13" s="104">
        <f t="shared" si="2"/>
        <v>155</v>
      </c>
      <c r="D13" s="100">
        <v>75</v>
      </c>
      <c r="E13" s="102">
        <v>80</v>
      </c>
      <c r="F13" s="99">
        <v>70</v>
      </c>
      <c r="G13" s="101">
        <v>209</v>
      </c>
      <c r="H13" s="100">
        <f t="shared" si="0"/>
        <v>-22</v>
      </c>
      <c r="I13" s="313">
        <f t="shared" si="1"/>
        <v>-54</v>
      </c>
    </row>
    <row r="14" spans="1:9" ht="13.5">
      <c r="A14" s="78" t="s">
        <v>210</v>
      </c>
      <c r="B14">
        <v>80</v>
      </c>
      <c r="C14" s="104">
        <f t="shared" si="2"/>
        <v>194</v>
      </c>
      <c r="D14" s="100">
        <v>84</v>
      </c>
      <c r="E14" s="102">
        <v>110</v>
      </c>
      <c r="F14" s="99">
        <v>99</v>
      </c>
      <c r="G14" s="101">
        <v>243</v>
      </c>
      <c r="H14" s="100">
        <f t="shared" si="0"/>
        <v>-19</v>
      </c>
      <c r="I14" s="313">
        <f t="shared" si="1"/>
        <v>-49</v>
      </c>
    </row>
    <row r="15" spans="1:9" ht="13.5">
      <c r="A15" s="78" t="s">
        <v>250</v>
      </c>
      <c r="B15">
        <v>93</v>
      </c>
      <c r="C15" s="104">
        <f t="shared" si="2"/>
        <v>235</v>
      </c>
      <c r="D15" s="100">
        <v>110</v>
      </c>
      <c r="E15" s="102">
        <v>125</v>
      </c>
      <c r="F15" s="99">
        <v>98</v>
      </c>
      <c r="G15" s="101">
        <v>249</v>
      </c>
      <c r="H15" s="100">
        <f t="shared" si="0"/>
        <v>-5</v>
      </c>
      <c r="I15" s="313">
        <f t="shared" si="1"/>
        <v>-14</v>
      </c>
    </row>
    <row r="16" spans="1:9" ht="13.5">
      <c r="A16" s="78" t="s">
        <v>211</v>
      </c>
      <c r="B16">
        <v>202</v>
      </c>
      <c r="C16" s="104">
        <f t="shared" si="2"/>
        <v>627</v>
      </c>
      <c r="D16" s="100">
        <v>304</v>
      </c>
      <c r="E16" s="102">
        <v>323</v>
      </c>
      <c r="F16" s="99">
        <v>197</v>
      </c>
      <c r="G16" s="101">
        <v>646</v>
      </c>
      <c r="H16" s="100">
        <f t="shared" si="0"/>
        <v>5</v>
      </c>
      <c r="I16" s="313">
        <f t="shared" si="1"/>
        <v>-19</v>
      </c>
    </row>
    <row r="17" spans="1:9" ht="13.5">
      <c r="A17" s="78" t="s">
        <v>251</v>
      </c>
      <c r="B17">
        <v>384</v>
      </c>
      <c r="C17" s="104">
        <f t="shared" si="2"/>
        <v>1137</v>
      </c>
      <c r="D17" s="100">
        <v>581</v>
      </c>
      <c r="E17" s="102">
        <v>556</v>
      </c>
      <c r="F17" s="99">
        <v>342</v>
      </c>
      <c r="G17" s="101">
        <v>1058</v>
      </c>
      <c r="H17" s="100">
        <f t="shared" si="0"/>
        <v>42</v>
      </c>
      <c r="I17" s="313">
        <f t="shared" si="1"/>
        <v>79</v>
      </c>
    </row>
    <row r="18" spans="1:9" ht="13.5">
      <c r="A18" s="78" t="s">
        <v>252</v>
      </c>
      <c r="B18">
        <v>29</v>
      </c>
      <c r="C18" s="104">
        <f t="shared" si="2"/>
        <v>85</v>
      </c>
      <c r="D18" s="100">
        <v>46</v>
      </c>
      <c r="E18" s="102">
        <v>39</v>
      </c>
      <c r="F18" s="99">
        <v>31</v>
      </c>
      <c r="G18" s="101">
        <v>92</v>
      </c>
      <c r="H18" s="100">
        <f t="shared" si="0"/>
        <v>-2</v>
      </c>
      <c r="I18" s="313">
        <f t="shared" si="1"/>
        <v>-7</v>
      </c>
    </row>
    <row r="19" spans="1:9" ht="13.5">
      <c r="A19" s="78" t="s">
        <v>212</v>
      </c>
      <c r="B19">
        <v>173</v>
      </c>
      <c r="C19" s="104">
        <f t="shared" si="2"/>
        <v>421</v>
      </c>
      <c r="D19" s="100">
        <v>204</v>
      </c>
      <c r="E19" s="102">
        <v>217</v>
      </c>
      <c r="F19" s="99">
        <v>184</v>
      </c>
      <c r="G19" s="101">
        <v>475</v>
      </c>
      <c r="H19" s="100">
        <f t="shared" si="0"/>
        <v>-11</v>
      </c>
      <c r="I19" s="313">
        <f t="shared" si="1"/>
        <v>-54</v>
      </c>
    </row>
    <row r="20" spans="1:9" ht="13.5">
      <c r="A20" s="78" t="s">
        <v>253</v>
      </c>
      <c r="B20">
        <v>76</v>
      </c>
      <c r="C20" s="104">
        <f t="shared" si="2"/>
        <v>225</v>
      </c>
      <c r="D20" s="100">
        <v>112</v>
      </c>
      <c r="E20" s="102">
        <v>113</v>
      </c>
      <c r="F20" s="99">
        <v>81</v>
      </c>
      <c r="G20" s="101">
        <v>258</v>
      </c>
      <c r="H20" s="100">
        <f t="shared" si="0"/>
        <v>-5</v>
      </c>
      <c r="I20" s="313">
        <f t="shared" si="1"/>
        <v>-33</v>
      </c>
    </row>
    <row r="21" spans="1:9" ht="13.5">
      <c r="A21" s="78" t="s">
        <v>254</v>
      </c>
      <c r="B21">
        <v>186</v>
      </c>
      <c r="C21" s="104">
        <f t="shared" si="2"/>
        <v>547</v>
      </c>
      <c r="D21" s="100">
        <v>248</v>
      </c>
      <c r="E21" s="102">
        <v>299</v>
      </c>
      <c r="F21" s="99">
        <v>138</v>
      </c>
      <c r="G21" s="101">
        <v>451</v>
      </c>
      <c r="H21" s="100">
        <f t="shared" si="0"/>
        <v>48</v>
      </c>
      <c r="I21" s="313">
        <f t="shared" si="1"/>
        <v>96</v>
      </c>
    </row>
    <row r="22" spans="1:9" ht="13.5">
      <c r="A22" s="78" t="s">
        <v>213</v>
      </c>
      <c r="B22">
        <v>79</v>
      </c>
      <c r="C22" s="104">
        <f t="shared" si="2"/>
        <v>234</v>
      </c>
      <c r="D22" s="100">
        <v>105</v>
      </c>
      <c r="E22" s="102">
        <v>129</v>
      </c>
      <c r="F22" s="99">
        <v>85</v>
      </c>
      <c r="G22" s="101">
        <v>259</v>
      </c>
      <c r="H22" s="100">
        <f t="shared" si="0"/>
        <v>-6</v>
      </c>
      <c r="I22" s="313">
        <f t="shared" si="1"/>
        <v>-25</v>
      </c>
    </row>
    <row r="23" spans="1:9" ht="13.5">
      <c r="A23" s="78" t="s">
        <v>214</v>
      </c>
      <c r="B23">
        <v>75</v>
      </c>
      <c r="C23" s="104">
        <f t="shared" si="2"/>
        <v>245</v>
      </c>
      <c r="D23" s="100">
        <v>119</v>
      </c>
      <c r="E23" s="102">
        <v>126</v>
      </c>
      <c r="F23" s="99">
        <v>82</v>
      </c>
      <c r="G23" s="101">
        <v>259</v>
      </c>
      <c r="H23" s="100">
        <f t="shared" si="0"/>
        <v>-7</v>
      </c>
      <c r="I23" s="313">
        <f t="shared" si="1"/>
        <v>-14</v>
      </c>
    </row>
    <row r="24" spans="1:9" ht="13.5">
      <c r="A24" s="78" t="s">
        <v>215</v>
      </c>
      <c r="B24">
        <v>125</v>
      </c>
      <c r="C24" s="104">
        <f t="shared" si="2"/>
        <v>365</v>
      </c>
      <c r="D24" s="100">
        <v>175</v>
      </c>
      <c r="E24" s="102">
        <v>190</v>
      </c>
      <c r="F24" s="99">
        <v>166</v>
      </c>
      <c r="G24" s="101">
        <v>495</v>
      </c>
      <c r="H24" s="100">
        <f t="shared" si="0"/>
        <v>-41</v>
      </c>
      <c r="I24" s="313">
        <f t="shared" si="1"/>
        <v>-130</v>
      </c>
    </row>
    <row r="25" spans="1:9" ht="13.5">
      <c r="A25" s="78" t="s">
        <v>255</v>
      </c>
      <c r="B25">
        <v>45</v>
      </c>
      <c r="C25" s="104">
        <f t="shared" si="2"/>
        <v>153</v>
      </c>
      <c r="D25" s="100">
        <v>77</v>
      </c>
      <c r="E25" s="102">
        <v>76</v>
      </c>
      <c r="F25" s="99">
        <v>48</v>
      </c>
      <c r="G25" s="101">
        <v>175</v>
      </c>
      <c r="H25" s="100">
        <f t="shared" si="0"/>
        <v>-3</v>
      </c>
      <c r="I25" s="313">
        <f t="shared" si="1"/>
        <v>-22</v>
      </c>
    </row>
    <row r="26" spans="1:9" ht="13.5">
      <c r="A26" s="78" t="s">
        <v>256</v>
      </c>
      <c r="B26">
        <v>142</v>
      </c>
      <c r="C26" s="104">
        <f t="shared" si="2"/>
        <v>389</v>
      </c>
      <c r="D26" s="100">
        <v>180</v>
      </c>
      <c r="E26" s="102">
        <v>209</v>
      </c>
      <c r="F26" s="99">
        <v>148</v>
      </c>
      <c r="G26" s="101">
        <v>445</v>
      </c>
      <c r="H26" s="100">
        <f t="shared" si="0"/>
        <v>-6</v>
      </c>
      <c r="I26" s="313">
        <f t="shared" si="1"/>
        <v>-56</v>
      </c>
    </row>
    <row r="27" spans="1:9" ht="13.5">
      <c r="A27" s="78" t="s">
        <v>257</v>
      </c>
      <c r="B27">
        <v>16</v>
      </c>
      <c r="C27" s="104">
        <f t="shared" si="2"/>
        <v>51</v>
      </c>
      <c r="D27" s="100">
        <v>22</v>
      </c>
      <c r="E27" s="102">
        <v>29</v>
      </c>
      <c r="F27" s="99">
        <v>17</v>
      </c>
      <c r="G27" s="101">
        <v>63</v>
      </c>
      <c r="H27" s="100">
        <f t="shared" si="0"/>
        <v>-1</v>
      </c>
      <c r="I27" s="313">
        <f t="shared" si="1"/>
        <v>-12</v>
      </c>
    </row>
    <row r="28" spans="1:9" ht="13.5">
      <c r="A28" s="78" t="s">
        <v>258</v>
      </c>
      <c r="B28">
        <v>4</v>
      </c>
      <c r="C28" s="104">
        <f t="shared" si="2"/>
        <v>11</v>
      </c>
      <c r="D28" s="100">
        <v>5</v>
      </c>
      <c r="E28" s="102">
        <v>6</v>
      </c>
      <c r="F28" s="99">
        <v>3</v>
      </c>
      <c r="G28" s="101">
        <v>10</v>
      </c>
      <c r="H28" s="100">
        <f t="shared" si="0"/>
        <v>1</v>
      </c>
      <c r="I28" s="313">
        <f t="shared" si="1"/>
        <v>1</v>
      </c>
    </row>
    <row r="29" spans="1:9" ht="13.5">
      <c r="A29" s="78" t="s">
        <v>259</v>
      </c>
      <c r="B29">
        <v>13</v>
      </c>
      <c r="C29" s="104">
        <f t="shared" si="2"/>
        <v>40</v>
      </c>
      <c r="D29" s="100">
        <v>23</v>
      </c>
      <c r="E29" s="102">
        <v>17</v>
      </c>
      <c r="F29" s="99">
        <v>11</v>
      </c>
      <c r="G29" s="101">
        <v>39</v>
      </c>
      <c r="H29" s="100">
        <f t="shared" si="0"/>
        <v>2</v>
      </c>
      <c r="I29" s="313">
        <f t="shared" si="1"/>
        <v>1</v>
      </c>
    </row>
    <row r="30" spans="1:9" ht="13.5">
      <c r="A30" s="78" t="s">
        <v>260</v>
      </c>
      <c r="B30">
        <v>106</v>
      </c>
      <c r="C30" s="104">
        <f t="shared" si="2"/>
        <v>269</v>
      </c>
      <c r="D30" s="100">
        <v>119</v>
      </c>
      <c r="E30" s="102">
        <v>150</v>
      </c>
      <c r="F30" s="99">
        <v>114</v>
      </c>
      <c r="G30" s="101">
        <v>299</v>
      </c>
      <c r="H30" s="100">
        <f t="shared" si="0"/>
        <v>-8</v>
      </c>
      <c r="I30" s="313">
        <f t="shared" si="1"/>
        <v>-30</v>
      </c>
    </row>
    <row r="31" spans="1:9" ht="13.5">
      <c r="A31" s="78" t="s">
        <v>261</v>
      </c>
      <c r="B31">
        <v>54</v>
      </c>
      <c r="C31" s="104">
        <f t="shared" si="2"/>
        <v>114</v>
      </c>
      <c r="D31" s="100">
        <v>56</v>
      </c>
      <c r="E31" s="102">
        <v>58</v>
      </c>
      <c r="F31" s="99">
        <v>73</v>
      </c>
      <c r="G31" s="101">
        <v>141</v>
      </c>
      <c r="H31" s="100">
        <f t="shared" si="0"/>
        <v>-19</v>
      </c>
      <c r="I31" s="313">
        <f t="shared" si="1"/>
        <v>-27</v>
      </c>
    </row>
    <row r="32" spans="1:9" ht="13.5">
      <c r="A32" s="78" t="s">
        <v>216</v>
      </c>
      <c r="B32">
        <v>90</v>
      </c>
      <c r="C32" s="104">
        <f t="shared" si="2"/>
        <v>273</v>
      </c>
      <c r="D32" s="100">
        <v>151</v>
      </c>
      <c r="E32" s="102">
        <v>122</v>
      </c>
      <c r="F32" s="99">
        <v>85</v>
      </c>
      <c r="G32" s="101">
        <v>260</v>
      </c>
      <c r="H32" s="100">
        <f t="shared" si="0"/>
        <v>5</v>
      </c>
      <c r="I32" s="313">
        <f t="shared" si="1"/>
        <v>13</v>
      </c>
    </row>
    <row r="33" spans="1:9" ht="13.5">
      <c r="A33" s="92" t="s">
        <v>262</v>
      </c>
      <c r="B33" s="107">
        <v>57</v>
      </c>
      <c r="C33" s="94">
        <f t="shared" si="2"/>
        <v>189</v>
      </c>
      <c r="D33" s="95">
        <v>92</v>
      </c>
      <c r="E33" s="97">
        <v>97</v>
      </c>
      <c r="F33" s="307">
        <v>56</v>
      </c>
      <c r="G33" s="96">
        <v>193</v>
      </c>
      <c r="H33" s="95">
        <f t="shared" si="0"/>
        <v>1</v>
      </c>
      <c r="I33" s="311">
        <f t="shared" si="1"/>
        <v>-4</v>
      </c>
    </row>
    <row r="34" spans="1:9" ht="13.5">
      <c r="A34" s="78"/>
      <c r="C34" s="104"/>
      <c r="D34" s="100"/>
      <c r="E34" s="102"/>
      <c r="F34" s="99"/>
      <c r="G34" s="101"/>
      <c r="H34" s="309"/>
      <c r="I34" s="312"/>
    </row>
    <row r="35" spans="1:9" ht="13.5">
      <c r="A35" s="103" t="s">
        <v>263</v>
      </c>
      <c r="B35">
        <v>670</v>
      </c>
      <c r="C35" s="104">
        <f t="shared" si="2"/>
        <v>2309</v>
      </c>
      <c r="D35" s="100">
        <v>1102</v>
      </c>
      <c r="E35" s="102">
        <v>1207</v>
      </c>
      <c r="F35" s="99">
        <v>634</v>
      </c>
      <c r="G35" s="101">
        <v>2301</v>
      </c>
      <c r="H35" s="100">
        <f t="shared" si="0"/>
        <v>36</v>
      </c>
      <c r="I35" s="313">
        <f t="shared" si="1"/>
        <v>8</v>
      </c>
    </row>
    <row r="36" spans="1:9" ht="13.5">
      <c r="A36" s="78" t="s">
        <v>264</v>
      </c>
      <c r="B36">
        <v>59</v>
      </c>
      <c r="C36" s="104">
        <f t="shared" si="2"/>
        <v>201</v>
      </c>
      <c r="D36" s="100">
        <v>86</v>
      </c>
      <c r="E36" s="102">
        <v>115</v>
      </c>
      <c r="F36" s="99">
        <v>59</v>
      </c>
      <c r="G36" s="101">
        <v>201</v>
      </c>
      <c r="H36" s="100">
        <f t="shared" si="0"/>
        <v>0</v>
      </c>
      <c r="I36" s="313">
        <f t="shared" si="1"/>
        <v>0</v>
      </c>
    </row>
    <row r="37" spans="1:9" ht="13.5">
      <c r="A37" s="78" t="s">
        <v>217</v>
      </c>
      <c r="B37">
        <v>70</v>
      </c>
      <c r="C37" s="104">
        <f t="shared" si="2"/>
        <v>199</v>
      </c>
      <c r="D37" s="100">
        <v>100</v>
      </c>
      <c r="E37" s="102">
        <v>99</v>
      </c>
      <c r="F37" s="99">
        <v>67</v>
      </c>
      <c r="G37" s="101">
        <v>199</v>
      </c>
      <c r="H37" s="100">
        <f t="shared" si="0"/>
        <v>3</v>
      </c>
      <c r="I37" s="313">
        <f t="shared" si="1"/>
        <v>0</v>
      </c>
    </row>
    <row r="38" spans="1:9" ht="13.5">
      <c r="A38" s="78" t="s">
        <v>218</v>
      </c>
      <c r="B38">
        <v>34</v>
      </c>
      <c r="C38" s="104">
        <f t="shared" si="2"/>
        <v>113</v>
      </c>
      <c r="D38" s="100">
        <v>55</v>
      </c>
      <c r="E38" s="102">
        <v>58</v>
      </c>
      <c r="F38" s="99">
        <v>31</v>
      </c>
      <c r="G38" s="101">
        <v>114</v>
      </c>
      <c r="H38" s="100">
        <f t="shared" si="0"/>
        <v>3</v>
      </c>
      <c r="I38" s="313">
        <f t="shared" si="1"/>
        <v>-1</v>
      </c>
    </row>
    <row r="39" spans="1:9" ht="13.5">
      <c r="A39" s="78" t="s">
        <v>265</v>
      </c>
      <c r="B39">
        <v>37</v>
      </c>
      <c r="C39" s="104">
        <f t="shared" si="2"/>
        <v>130</v>
      </c>
      <c r="D39" s="100">
        <v>59</v>
      </c>
      <c r="E39" s="102">
        <v>71</v>
      </c>
      <c r="F39" s="99">
        <v>36</v>
      </c>
      <c r="G39" s="101">
        <v>124</v>
      </c>
      <c r="H39" s="100">
        <f t="shared" si="0"/>
        <v>1</v>
      </c>
      <c r="I39" s="313">
        <f t="shared" si="1"/>
        <v>6</v>
      </c>
    </row>
    <row r="40" spans="1:9" ht="13.5">
      <c r="A40" s="78" t="s">
        <v>266</v>
      </c>
      <c r="B40">
        <v>25</v>
      </c>
      <c r="C40" s="104">
        <f t="shared" si="2"/>
        <v>84</v>
      </c>
      <c r="D40" s="100">
        <v>38</v>
      </c>
      <c r="E40" s="102">
        <v>46</v>
      </c>
      <c r="F40" s="99">
        <v>24</v>
      </c>
      <c r="G40" s="101">
        <v>84</v>
      </c>
      <c r="H40" s="100">
        <f t="shared" si="0"/>
        <v>1</v>
      </c>
      <c r="I40" s="313">
        <f t="shared" si="1"/>
        <v>0</v>
      </c>
    </row>
    <row r="41" spans="1:9" ht="13.5">
      <c r="A41" s="78" t="s">
        <v>267</v>
      </c>
      <c r="B41">
        <v>23</v>
      </c>
      <c r="C41" s="104">
        <f t="shared" si="2"/>
        <v>73</v>
      </c>
      <c r="D41" s="100">
        <v>37</v>
      </c>
      <c r="E41" s="102">
        <v>36</v>
      </c>
      <c r="F41" s="99">
        <v>26</v>
      </c>
      <c r="G41" s="101">
        <v>79</v>
      </c>
      <c r="H41" s="100">
        <f t="shared" si="0"/>
        <v>-3</v>
      </c>
      <c r="I41" s="313">
        <f t="shared" si="1"/>
        <v>-6</v>
      </c>
    </row>
    <row r="42" spans="1:9" ht="13.5">
      <c r="A42" s="78" t="s">
        <v>268</v>
      </c>
      <c r="B42">
        <v>26</v>
      </c>
      <c r="C42" s="104">
        <f t="shared" si="2"/>
        <v>105</v>
      </c>
      <c r="D42" s="100">
        <v>57</v>
      </c>
      <c r="E42" s="102">
        <v>48</v>
      </c>
      <c r="F42" s="99">
        <v>25</v>
      </c>
      <c r="G42" s="101">
        <v>113</v>
      </c>
      <c r="H42" s="100">
        <f t="shared" si="0"/>
        <v>1</v>
      </c>
      <c r="I42" s="313">
        <f t="shared" si="1"/>
        <v>-8</v>
      </c>
    </row>
    <row r="43" spans="1:9" ht="13.5">
      <c r="A43" s="78" t="s">
        <v>219</v>
      </c>
      <c r="B43">
        <v>136</v>
      </c>
      <c r="C43" s="104">
        <f t="shared" si="2"/>
        <v>535</v>
      </c>
      <c r="D43" s="100">
        <v>252</v>
      </c>
      <c r="E43" s="102">
        <v>283</v>
      </c>
      <c r="F43" s="99">
        <v>129</v>
      </c>
      <c r="G43" s="101">
        <v>505</v>
      </c>
      <c r="H43" s="100">
        <f t="shared" si="0"/>
        <v>7</v>
      </c>
      <c r="I43" s="313">
        <f t="shared" si="1"/>
        <v>30</v>
      </c>
    </row>
    <row r="44" spans="1:9" ht="13.5">
      <c r="A44" s="78" t="s">
        <v>269</v>
      </c>
      <c r="B44">
        <v>49</v>
      </c>
      <c r="C44" s="104">
        <f t="shared" si="2"/>
        <v>166</v>
      </c>
      <c r="D44" s="100">
        <v>83</v>
      </c>
      <c r="E44" s="102">
        <v>83</v>
      </c>
      <c r="F44" s="99">
        <v>48</v>
      </c>
      <c r="G44" s="101">
        <v>193</v>
      </c>
      <c r="H44" s="100">
        <f t="shared" si="0"/>
        <v>1</v>
      </c>
      <c r="I44" s="313">
        <f t="shared" si="1"/>
        <v>-27</v>
      </c>
    </row>
    <row r="45" spans="1:9" ht="13.5">
      <c r="A45" s="78" t="s">
        <v>220</v>
      </c>
      <c r="B45">
        <v>29</v>
      </c>
      <c r="C45" s="104">
        <f t="shared" si="2"/>
        <v>63</v>
      </c>
      <c r="D45" s="100">
        <v>27</v>
      </c>
      <c r="E45" s="102">
        <v>36</v>
      </c>
      <c r="F45" s="99">
        <v>22</v>
      </c>
      <c r="G45" s="101">
        <v>63</v>
      </c>
      <c r="H45" s="100">
        <f t="shared" si="0"/>
        <v>7</v>
      </c>
      <c r="I45" s="313">
        <f t="shared" si="1"/>
        <v>0</v>
      </c>
    </row>
    <row r="46" spans="1:9" ht="13.5">
      <c r="A46" s="78" t="s">
        <v>270</v>
      </c>
      <c r="B46">
        <v>105</v>
      </c>
      <c r="C46" s="104">
        <f t="shared" si="2"/>
        <v>387</v>
      </c>
      <c r="D46" s="100">
        <v>185</v>
      </c>
      <c r="E46" s="102">
        <v>202</v>
      </c>
      <c r="F46" s="99">
        <v>96</v>
      </c>
      <c r="G46" s="101">
        <v>387</v>
      </c>
      <c r="H46" s="100">
        <f t="shared" si="0"/>
        <v>9</v>
      </c>
      <c r="I46" s="313">
        <f t="shared" si="1"/>
        <v>0</v>
      </c>
    </row>
    <row r="47" spans="1:9" ht="13.5">
      <c r="A47" s="92" t="s">
        <v>221</v>
      </c>
      <c r="B47" s="93">
        <v>77</v>
      </c>
      <c r="C47" s="94">
        <f t="shared" si="2"/>
        <v>253</v>
      </c>
      <c r="D47" s="95">
        <v>123</v>
      </c>
      <c r="E47" s="97">
        <v>130</v>
      </c>
      <c r="F47" s="307">
        <v>71</v>
      </c>
      <c r="G47" s="96">
        <v>239</v>
      </c>
      <c r="H47" s="95">
        <f t="shared" si="0"/>
        <v>6</v>
      </c>
      <c r="I47" s="311">
        <f t="shared" si="1"/>
        <v>14</v>
      </c>
    </row>
    <row r="48" spans="1:9" ht="13.5">
      <c r="A48" s="78"/>
      <c r="C48" s="104"/>
      <c r="D48" s="100"/>
      <c r="E48" s="102"/>
      <c r="F48" s="99"/>
      <c r="G48" s="101"/>
      <c r="H48" s="309"/>
      <c r="I48" s="312"/>
    </row>
    <row r="49" spans="1:9" ht="13.5">
      <c r="A49" s="103" t="s">
        <v>271</v>
      </c>
      <c r="B49">
        <v>886</v>
      </c>
      <c r="C49" s="104">
        <f t="shared" si="2"/>
        <v>3061</v>
      </c>
      <c r="D49" s="100">
        <v>1474</v>
      </c>
      <c r="E49" s="102">
        <v>1587</v>
      </c>
      <c r="F49" s="99">
        <v>846</v>
      </c>
      <c r="G49" s="101">
        <v>3144</v>
      </c>
      <c r="H49" s="100">
        <f t="shared" si="0"/>
        <v>40</v>
      </c>
      <c r="I49" s="313">
        <f t="shared" si="1"/>
        <v>-83</v>
      </c>
    </row>
    <row r="50" spans="1:9" ht="13.5">
      <c r="A50" s="78" t="s">
        <v>272</v>
      </c>
      <c r="B50">
        <v>20</v>
      </c>
      <c r="C50" s="104">
        <f t="shared" si="2"/>
        <v>65</v>
      </c>
      <c r="D50" s="100">
        <v>32</v>
      </c>
      <c r="E50" s="102">
        <v>33</v>
      </c>
      <c r="F50" s="99">
        <v>19</v>
      </c>
      <c r="G50" s="101">
        <v>80</v>
      </c>
      <c r="H50" s="100">
        <f t="shared" si="0"/>
        <v>1</v>
      </c>
      <c r="I50" s="313">
        <f t="shared" si="1"/>
        <v>-15</v>
      </c>
    </row>
    <row r="51" spans="1:9" ht="13.5">
      <c r="A51" s="78" t="s">
        <v>273</v>
      </c>
      <c r="B51">
        <v>41</v>
      </c>
      <c r="C51" s="104">
        <f t="shared" si="2"/>
        <v>142</v>
      </c>
      <c r="D51" s="100">
        <v>71</v>
      </c>
      <c r="E51" s="102">
        <v>71</v>
      </c>
      <c r="F51" s="99">
        <v>41</v>
      </c>
      <c r="G51" s="101">
        <v>156</v>
      </c>
      <c r="H51" s="100">
        <f t="shared" si="0"/>
        <v>0</v>
      </c>
      <c r="I51" s="313">
        <f t="shared" si="1"/>
        <v>-14</v>
      </c>
    </row>
    <row r="52" spans="1:9" ht="13.5">
      <c r="A52" s="78" t="s">
        <v>222</v>
      </c>
      <c r="B52">
        <v>26</v>
      </c>
      <c r="C52" s="104">
        <f t="shared" si="2"/>
        <v>97</v>
      </c>
      <c r="D52" s="100">
        <v>47</v>
      </c>
      <c r="E52" s="102">
        <v>50</v>
      </c>
      <c r="F52" s="99">
        <v>25</v>
      </c>
      <c r="G52" s="101">
        <v>102</v>
      </c>
      <c r="H52" s="100">
        <f t="shared" si="0"/>
        <v>1</v>
      </c>
      <c r="I52" s="313">
        <f t="shared" si="1"/>
        <v>-5</v>
      </c>
    </row>
    <row r="53" spans="1:9" ht="13.5">
      <c r="A53" s="78" t="s">
        <v>274</v>
      </c>
      <c r="B53">
        <v>76</v>
      </c>
      <c r="C53" s="104">
        <f t="shared" si="2"/>
        <v>257</v>
      </c>
      <c r="D53" s="100">
        <v>124</v>
      </c>
      <c r="E53" s="102">
        <v>133</v>
      </c>
      <c r="F53" s="99">
        <v>73</v>
      </c>
      <c r="G53" s="101">
        <v>265</v>
      </c>
      <c r="H53" s="100">
        <f t="shared" si="0"/>
        <v>3</v>
      </c>
      <c r="I53" s="313">
        <f t="shared" si="1"/>
        <v>-8</v>
      </c>
    </row>
    <row r="54" spans="1:9" ht="14.25" thickBot="1">
      <c r="A54" s="109" t="s">
        <v>223</v>
      </c>
      <c r="B54" s="110">
        <v>145</v>
      </c>
      <c r="C54" s="111">
        <f t="shared" si="2"/>
        <v>427</v>
      </c>
      <c r="D54" s="112">
        <v>209</v>
      </c>
      <c r="E54" s="114">
        <v>218</v>
      </c>
      <c r="F54" s="308">
        <v>115</v>
      </c>
      <c r="G54" s="113">
        <v>371</v>
      </c>
      <c r="H54" s="112">
        <f t="shared" si="0"/>
        <v>30</v>
      </c>
      <c r="I54" s="314">
        <f t="shared" si="1"/>
        <v>56</v>
      </c>
    </row>
    <row r="55" spans="1:11" ht="13.5">
      <c r="A55" s="117"/>
      <c r="C55" s="118"/>
      <c r="D55" s="118"/>
      <c r="E55" s="118"/>
      <c r="F55" s="118"/>
      <c r="G55" s="118"/>
      <c r="H55" s="118"/>
      <c r="I55" s="118"/>
      <c r="J55" s="118"/>
      <c r="K55" s="118"/>
    </row>
    <row r="58" spans="3:8" ht="13.5">
      <c r="C58" s="1"/>
      <c r="D58" s="1"/>
      <c r="E58" s="1"/>
      <c r="F58" s="1"/>
      <c r="G58" s="1"/>
      <c r="H58" s="1"/>
    </row>
    <row r="59" spans="3:9" ht="13.5">
      <c r="C59" s="612"/>
      <c r="D59" s="613"/>
      <c r="E59" s="613"/>
      <c r="F59" s="298"/>
      <c r="G59" s="298"/>
      <c r="H59" s="1"/>
      <c r="I59" s="1"/>
    </row>
    <row r="60" spans="3:8" ht="13.5">
      <c r="C60" s="613"/>
      <c r="D60" s="613"/>
      <c r="E60" s="613"/>
      <c r="F60" s="298"/>
      <c r="G60" s="298"/>
      <c r="H60" s="1"/>
    </row>
    <row r="61" spans="3:8" ht="13.5">
      <c r="C61" s="1"/>
      <c r="D61" s="1"/>
      <c r="E61" s="1"/>
      <c r="F61" s="1"/>
      <c r="G61" s="1"/>
      <c r="H61" s="1"/>
    </row>
    <row r="62" spans="3:8" ht="13.5">
      <c r="C62" s="1"/>
      <c r="D62" s="1"/>
      <c r="E62" s="1"/>
      <c r="F62" s="1"/>
      <c r="G62" s="1"/>
      <c r="H62" s="1"/>
    </row>
  </sheetData>
  <sheetProtection/>
  <mergeCells count="4">
    <mergeCell ref="C3:E4"/>
    <mergeCell ref="C59:E60"/>
    <mergeCell ref="F3:G3"/>
    <mergeCell ref="F4:G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&amp;L&amp;12人　口</oddHeader>
    <oddFooter>&amp;C14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I60"/>
  <sheetViews>
    <sheetView zoomScalePageLayoutView="0" workbookViewId="0" topLeftCell="A22">
      <selection activeCell="G29" sqref="G29"/>
    </sheetView>
  </sheetViews>
  <sheetFormatPr defaultColWidth="9.00390625" defaultRowHeight="13.5"/>
  <cols>
    <col min="1" max="1" width="10.625" style="0" customWidth="1"/>
    <col min="3" max="5" width="9.625" style="0" customWidth="1"/>
  </cols>
  <sheetData>
    <row r="1" spans="1:9" s="1" customFormat="1" ht="13.5">
      <c r="A1" s="89"/>
      <c r="C1" s="102"/>
      <c r="D1" s="102"/>
      <c r="E1" s="102"/>
      <c r="F1" s="102"/>
      <c r="G1" s="102"/>
      <c r="H1" s="102"/>
      <c r="I1" s="102"/>
    </row>
    <row r="2" spans="1:9" ht="14.25" thickBot="1">
      <c r="A2" s="117"/>
      <c r="B2" s="119"/>
      <c r="C2" s="118"/>
      <c r="D2" s="118"/>
      <c r="E2" s="118"/>
      <c r="F2" s="118"/>
      <c r="G2" s="114"/>
      <c r="H2" s="620" t="s">
        <v>244</v>
      </c>
      <c r="I2" s="620"/>
    </row>
    <row r="3" spans="1:9" ht="13.5" customHeight="1">
      <c r="A3" s="73"/>
      <c r="B3" s="120"/>
      <c r="C3" s="608" t="s">
        <v>518</v>
      </c>
      <c r="D3" s="609"/>
      <c r="E3" s="618"/>
      <c r="F3" s="75" t="s">
        <v>519</v>
      </c>
      <c r="G3" s="76"/>
      <c r="H3" s="121" t="s">
        <v>516</v>
      </c>
      <c r="I3" s="122"/>
    </row>
    <row r="4" spans="1:9" ht="13.5">
      <c r="A4" s="78" t="s">
        <v>204</v>
      </c>
      <c r="B4" s="123" t="s">
        <v>113</v>
      </c>
      <c r="C4" s="610"/>
      <c r="D4" s="611"/>
      <c r="E4" s="619"/>
      <c r="F4" s="80" t="s">
        <v>205</v>
      </c>
      <c r="G4" s="81"/>
      <c r="H4" s="124" t="s">
        <v>206</v>
      </c>
      <c r="I4" s="125"/>
    </row>
    <row r="5" spans="1:9" ht="14.25" thickBot="1">
      <c r="A5" s="83"/>
      <c r="B5" s="126"/>
      <c r="C5" s="127" t="s">
        <v>207</v>
      </c>
      <c r="D5" s="127" t="s">
        <v>115</v>
      </c>
      <c r="E5" s="127" t="s">
        <v>116</v>
      </c>
      <c r="F5" s="128" t="s">
        <v>113</v>
      </c>
      <c r="G5" s="127" t="s">
        <v>208</v>
      </c>
      <c r="H5" s="127" t="s">
        <v>113</v>
      </c>
      <c r="I5" s="129" t="s">
        <v>208</v>
      </c>
    </row>
    <row r="6" spans="1:9" ht="14.25" thickTop="1">
      <c r="A6" s="78"/>
      <c r="C6" s="130"/>
      <c r="D6" s="130"/>
      <c r="E6" s="101"/>
      <c r="F6" s="101"/>
      <c r="G6" s="131"/>
      <c r="H6" s="132"/>
      <c r="I6" s="133"/>
    </row>
    <row r="7" spans="1:9" ht="13.5">
      <c r="A7" s="78" t="s">
        <v>224</v>
      </c>
      <c r="B7">
        <v>235</v>
      </c>
      <c r="C7" s="104">
        <f>SUM(D7:E7)</f>
        <v>810</v>
      </c>
      <c r="D7" s="100">
        <v>391</v>
      </c>
      <c r="E7" s="101">
        <v>419</v>
      </c>
      <c r="F7" s="101">
        <v>248</v>
      </c>
      <c r="G7" s="101">
        <v>897</v>
      </c>
      <c r="H7" s="105">
        <f aca="true" t="shared" si="0" ref="H7:H34">B7-F7</f>
        <v>-13</v>
      </c>
      <c r="I7" s="106">
        <f aca="true" t="shared" si="1" ref="I7:I34">C7-G7</f>
        <v>-87</v>
      </c>
    </row>
    <row r="8" spans="1:9" ht="13.5">
      <c r="A8" s="78" t="s">
        <v>426</v>
      </c>
      <c r="B8">
        <v>81</v>
      </c>
      <c r="C8" s="104">
        <f>SUM(D8:E8)</f>
        <v>295</v>
      </c>
      <c r="D8" s="100">
        <v>139</v>
      </c>
      <c r="E8" s="101">
        <v>156</v>
      </c>
      <c r="F8" s="101">
        <v>70</v>
      </c>
      <c r="G8" s="101">
        <v>291</v>
      </c>
      <c r="H8" s="105">
        <f t="shared" si="0"/>
        <v>11</v>
      </c>
      <c r="I8" s="106">
        <f t="shared" si="1"/>
        <v>4</v>
      </c>
    </row>
    <row r="9" spans="1:9" ht="13.5">
      <c r="A9" s="78" t="s">
        <v>225</v>
      </c>
      <c r="B9">
        <v>148</v>
      </c>
      <c r="C9" s="104">
        <f>SUM(D9:E9)</f>
        <v>551</v>
      </c>
      <c r="D9" s="100">
        <v>255</v>
      </c>
      <c r="E9" s="101">
        <v>296</v>
      </c>
      <c r="F9" s="101">
        <v>140</v>
      </c>
      <c r="G9" s="101">
        <v>517</v>
      </c>
      <c r="H9" s="105">
        <f t="shared" si="0"/>
        <v>8</v>
      </c>
      <c r="I9" s="106">
        <f t="shared" si="1"/>
        <v>34</v>
      </c>
    </row>
    <row r="10" spans="1:9" ht="13.5">
      <c r="A10" s="92" t="s">
        <v>226</v>
      </c>
      <c r="B10" s="93">
        <v>114</v>
      </c>
      <c r="C10" s="94">
        <f>SUM(D10:E10)</f>
        <v>417</v>
      </c>
      <c r="D10" s="95">
        <v>206</v>
      </c>
      <c r="E10" s="96">
        <v>211</v>
      </c>
      <c r="F10" s="96">
        <v>115</v>
      </c>
      <c r="G10" s="96">
        <v>465</v>
      </c>
      <c r="H10" s="108">
        <f t="shared" si="0"/>
        <v>-1</v>
      </c>
      <c r="I10" s="98">
        <f t="shared" si="1"/>
        <v>-48</v>
      </c>
    </row>
    <row r="11" spans="1:9" ht="13.5">
      <c r="A11" s="78"/>
      <c r="C11" s="104"/>
      <c r="D11" s="100"/>
      <c r="E11" s="101"/>
      <c r="F11" s="101"/>
      <c r="G11" s="101"/>
      <c r="H11" s="105"/>
      <c r="I11" s="106"/>
    </row>
    <row r="12" spans="1:9" ht="13.5">
      <c r="A12" s="103" t="s">
        <v>427</v>
      </c>
      <c r="B12">
        <v>648</v>
      </c>
      <c r="C12" s="104">
        <f aca="true" t="shared" si="2" ref="C12:C23">SUM(D12:E12)</f>
        <v>2106</v>
      </c>
      <c r="D12" s="100">
        <v>1003</v>
      </c>
      <c r="E12" s="101">
        <v>1103</v>
      </c>
      <c r="F12" s="101">
        <f>SUM(F13:F23)</f>
        <v>672</v>
      </c>
      <c r="G12" s="101">
        <f>SUM(G13:G23)</f>
        <v>2350</v>
      </c>
      <c r="H12" s="105">
        <f t="shared" si="0"/>
        <v>-24</v>
      </c>
      <c r="I12" s="106">
        <f t="shared" si="1"/>
        <v>-244</v>
      </c>
    </row>
    <row r="13" spans="1:9" ht="13.5">
      <c r="A13" s="78" t="s">
        <v>227</v>
      </c>
      <c r="B13">
        <v>41</v>
      </c>
      <c r="C13" s="104">
        <f t="shared" si="2"/>
        <v>133</v>
      </c>
      <c r="D13" s="100">
        <v>59</v>
      </c>
      <c r="E13" s="101">
        <v>74</v>
      </c>
      <c r="F13" s="101">
        <v>43</v>
      </c>
      <c r="G13" s="101">
        <v>153</v>
      </c>
      <c r="H13" s="105">
        <f t="shared" si="0"/>
        <v>-2</v>
      </c>
      <c r="I13" s="106">
        <f t="shared" si="1"/>
        <v>-20</v>
      </c>
    </row>
    <row r="14" spans="1:9" ht="13.5">
      <c r="A14" s="78" t="s">
        <v>428</v>
      </c>
      <c r="B14">
        <v>66</v>
      </c>
      <c r="C14" s="104">
        <f t="shared" si="2"/>
        <v>242</v>
      </c>
      <c r="D14" s="100">
        <v>110</v>
      </c>
      <c r="E14" s="101">
        <v>132</v>
      </c>
      <c r="F14" s="101">
        <v>66</v>
      </c>
      <c r="G14" s="101">
        <v>271</v>
      </c>
      <c r="H14" s="105">
        <f t="shared" si="0"/>
        <v>0</v>
      </c>
      <c r="I14" s="106">
        <f t="shared" si="1"/>
        <v>-29</v>
      </c>
    </row>
    <row r="15" spans="1:9" ht="13.5">
      <c r="A15" s="78" t="s">
        <v>429</v>
      </c>
      <c r="B15">
        <v>60</v>
      </c>
      <c r="C15" s="104">
        <f t="shared" si="2"/>
        <v>196</v>
      </c>
      <c r="D15" s="100">
        <v>90</v>
      </c>
      <c r="E15" s="101">
        <v>106</v>
      </c>
      <c r="F15" s="101">
        <v>59</v>
      </c>
      <c r="G15" s="101">
        <v>215</v>
      </c>
      <c r="H15" s="105">
        <f t="shared" si="0"/>
        <v>1</v>
      </c>
      <c r="I15" s="106">
        <f t="shared" si="1"/>
        <v>-19</v>
      </c>
    </row>
    <row r="16" spans="1:9" ht="13.5">
      <c r="A16" s="78" t="s">
        <v>430</v>
      </c>
      <c r="B16">
        <v>51</v>
      </c>
      <c r="C16" s="104">
        <f t="shared" si="2"/>
        <v>162</v>
      </c>
      <c r="D16" s="100">
        <v>77</v>
      </c>
      <c r="E16" s="101">
        <v>85</v>
      </c>
      <c r="F16" s="101">
        <v>58</v>
      </c>
      <c r="G16" s="101">
        <v>190</v>
      </c>
      <c r="H16" s="105">
        <f t="shared" si="0"/>
        <v>-7</v>
      </c>
      <c r="I16" s="106">
        <f t="shared" si="1"/>
        <v>-28</v>
      </c>
    </row>
    <row r="17" spans="1:9" ht="13.5">
      <c r="A17" s="78" t="s">
        <v>431</v>
      </c>
      <c r="B17">
        <v>54</v>
      </c>
      <c r="C17" s="104">
        <f t="shared" si="2"/>
        <v>161</v>
      </c>
      <c r="D17" s="100">
        <v>72</v>
      </c>
      <c r="E17" s="101">
        <v>89</v>
      </c>
      <c r="F17" s="101">
        <v>53</v>
      </c>
      <c r="G17" s="101">
        <v>185</v>
      </c>
      <c r="H17" s="105">
        <f t="shared" si="0"/>
        <v>1</v>
      </c>
      <c r="I17" s="106">
        <f t="shared" si="1"/>
        <v>-24</v>
      </c>
    </row>
    <row r="18" spans="1:9" ht="13.5">
      <c r="A18" s="78" t="s">
        <v>432</v>
      </c>
      <c r="B18">
        <v>97</v>
      </c>
      <c r="C18" s="104">
        <f t="shared" si="2"/>
        <v>340</v>
      </c>
      <c r="D18" s="100">
        <v>171</v>
      </c>
      <c r="E18" s="101">
        <v>169</v>
      </c>
      <c r="F18" s="101">
        <v>102</v>
      </c>
      <c r="G18" s="101">
        <v>359</v>
      </c>
      <c r="H18" s="105">
        <f t="shared" si="0"/>
        <v>-5</v>
      </c>
      <c r="I18" s="106">
        <f t="shared" si="1"/>
        <v>-19</v>
      </c>
    </row>
    <row r="19" spans="1:9" ht="13.5">
      <c r="A19" s="78" t="s">
        <v>433</v>
      </c>
      <c r="B19">
        <v>69</v>
      </c>
      <c r="C19" s="104">
        <f t="shared" si="2"/>
        <v>185</v>
      </c>
      <c r="D19" s="100">
        <v>89</v>
      </c>
      <c r="E19" s="101">
        <v>96</v>
      </c>
      <c r="F19" s="101">
        <v>74</v>
      </c>
      <c r="G19" s="101">
        <v>208</v>
      </c>
      <c r="H19" s="105">
        <f t="shared" si="0"/>
        <v>-5</v>
      </c>
      <c r="I19" s="106">
        <f t="shared" si="1"/>
        <v>-23</v>
      </c>
    </row>
    <row r="20" spans="1:9" ht="13.5">
      <c r="A20" s="78" t="s">
        <v>434</v>
      </c>
      <c r="B20">
        <v>30</v>
      </c>
      <c r="C20" s="104">
        <f t="shared" si="2"/>
        <v>100</v>
      </c>
      <c r="D20" s="100">
        <v>52</v>
      </c>
      <c r="E20" s="101">
        <v>48</v>
      </c>
      <c r="F20" s="101">
        <v>28</v>
      </c>
      <c r="G20" s="101">
        <v>108</v>
      </c>
      <c r="H20" s="105">
        <f t="shared" si="0"/>
        <v>2</v>
      </c>
      <c r="I20" s="106">
        <f t="shared" si="1"/>
        <v>-8</v>
      </c>
    </row>
    <row r="21" spans="1:9" ht="13.5">
      <c r="A21" s="78" t="s">
        <v>435</v>
      </c>
      <c r="B21">
        <v>12</v>
      </c>
      <c r="C21" s="104">
        <f t="shared" si="2"/>
        <v>38</v>
      </c>
      <c r="D21" s="100">
        <v>18</v>
      </c>
      <c r="E21" s="101">
        <v>20</v>
      </c>
      <c r="F21" s="101">
        <v>13</v>
      </c>
      <c r="G21" s="101">
        <v>39</v>
      </c>
      <c r="H21" s="105">
        <f t="shared" si="0"/>
        <v>-1</v>
      </c>
      <c r="I21" s="106">
        <f t="shared" si="1"/>
        <v>-1</v>
      </c>
    </row>
    <row r="22" spans="1:9" ht="13.5">
      <c r="A22" s="78" t="s">
        <v>436</v>
      </c>
      <c r="B22">
        <v>138</v>
      </c>
      <c r="C22" s="104">
        <f t="shared" si="2"/>
        <v>463</v>
      </c>
      <c r="D22" s="100">
        <v>224</v>
      </c>
      <c r="E22" s="101">
        <v>239</v>
      </c>
      <c r="F22" s="101">
        <v>142</v>
      </c>
      <c r="G22" s="101">
        <v>520</v>
      </c>
      <c r="H22" s="105">
        <f t="shared" si="0"/>
        <v>-4</v>
      </c>
      <c r="I22" s="106">
        <f t="shared" si="1"/>
        <v>-57</v>
      </c>
    </row>
    <row r="23" spans="1:9" ht="13.5">
      <c r="A23" s="92" t="s">
        <v>437</v>
      </c>
      <c r="B23" s="93">
        <v>30</v>
      </c>
      <c r="C23" s="94">
        <f t="shared" si="2"/>
        <v>86</v>
      </c>
      <c r="D23" s="95">
        <v>41</v>
      </c>
      <c r="E23" s="96">
        <v>45</v>
      </c>
      <c r="F23" s="96">
        <v>34</v>
      </c>
      <c r="G23" s="96">
        <v>102</v>
      </c>
      <c r="H23" s="108">
        <f t="shared" si="0"/>
        <v>-4</v>
      </c>
      <c r="I23" s="98">
        <f t="shared" si="1"/>
        <v>-16</v>
      </c>
    </row>
    <row r="24" spans="1:9" ht="13.5">
      <c r="A24" s="78"/>
      <c r="C24" s="104"/>
      <c r="D24" s="100"/>
      <c r="E24" s="101"/>
      <c r="F24" s="101"/>
      <c r="G24" s="101"/>
      <c r="H24" s="105"/>
      <c r="I24" s="106"/>
    </row>
    <row r="25" spans="1:9" ht="13.5">
      <c r="A25" s="103" t="s">
        <v>438</v>
      </c>
      <c r="B25">
        <v>432</v>
      </c>
      <c r="C25" s="104">
        <f aca="true" t="shared" si="3" ref="C25:C34">SUM(D25:E25)</f>
        <v>1510</v>
      </c>
      <c r="D25" s="100">
        <v>753</v>
      </c>
      <c r="E25" s="101">
        <v>757</v>
      </c>
      <c r="F25" s="101">
        <f>SUM(F26:F37)</f>
        <v>409</v>
      </c>
      <c r="G25" s="101">
        <f>SUM(G26:G37)</f>
        <v>1598</v>
      </c>
      <c r="H25" s="105">
        <f t="shared" si="0"/>
        <v>23</v>
      </c>
      <c r="I25" s="106">
        <f t="shared" si="1"/>
        <v>-88</v>
      </c>
    </row>
    <row r="26" spans="1:9" ht="13.5">
      <c r="A26" s="78" t="s">
        <v>228</v>
      </c>
      <c r="B26">
        <v>100</v>
      </c>
      <c r="C26" s="104">
        <f t="shared" si="3"/>
        <v>293</v>
      </c>
      <c r="D26" s="100">
        <v>150</v>
      </c>
      <c r="E26" s="101">
        <v>143</v>
      </c>
      <c r="F26" s="101">
        <v>81</v>
      </c>
      <c r="G26" s="101">
        <v>315</v>
      </c>
      <c r="H26" s="105">
        <f t="shared" si="0"/>
        <v>19</v>
      </c>
      <c r="I26" s="106">
        <f t="shared" si="1"/>
        <v>-22</v>
      </c>
    </row>
    <row r="27" spans="1:9" ht="13.5">
      <c r="A27" s="78" t="s">
        <v>439</v>
      </c>
      <c r="B27">
        <v>34</v>
      </c>
      <c r="C27" s="104">
        <f t="shared" si="3"/>
        <v>119</v>
      </c>
      <c r="D27" s="100">
        <v>56</v>
      </c>
      <c r="E27" s="101">
        <v>63</v>
      </c>
      <c r="F27" s="101">
        <v>31</v>
      </c>
      <c r="G27" s="101">
        <v>140</v>
      </c>
      <c r="H27" s="105">
        <f t="shared" si="0"/>
        <v>3</v>
      </c>
      <c r="I27" s="106">
        <f t="shared" si="1"/>
        <v>-21</v>
      </c>
    </row>
    <row r="28" spans="1:9" ht="13.5">
      <c r="A28" s="78" t="s">
        <v>229</v>
      </c>
      <c r="B28">
        <v>32</v>
      </c>
      <c r="C28" s="104">
        <f t="shared" si="3"/>
        <v>115</v>
      </c>
      <c r="D28" s="100">
        <v>58</v>
      </c>
      <c r="E28" s="101">
        <v>57</v>
      </c>
      <c r="F28" s="101">
        <v>33</v>
      </c>
      <c r="G28" s="101">
        <v>116</v>
      </c>
      <c r="H28" s="105">
        <f t="shared" si="0"/>
        <v>-1</v>
      </c>
      <c r="I28" s="106">
        <f t="shared" si="1"/>
        <v>-1</v>
      </c>
    </row>
    <row r="29" spans="1:9" ht="13.5">
      <c r="A29" s="78" t="s">
        <v>230</v>
      </c>
      <c r="B29">
        <v>42</v>
      </c>
      <c r="C29" s="104">
        <f t="shared" si="3"/>
        <v>141</v>
      </c>
      <c r="D29" s="100">
        <v>68</v>
      </c>
      <c r="E29" s="101">
        <v>73</v>
      </c>
      <c r="F29" s="101">
        <v>45</v>
      </c>
      <c r="G29" s="101">
        <v>161</v>
      </c>
      <c r="H29" s="105">
        <f t="shared" si="0"/>
        <v>-3</v>
      </c>
      <c r="I29" s="106">
        <f t="shared" si="1"/>
        <v>-20</v>
      </c>
    </row>
    <row r="30" spans="1:9" ht="13.5">
      <c r="A30" s="78" t="s">
        <v>440</v>
      </c>
      <c r="B30">
        <v>71</v>
      </c>
      <c r="C30" s="104">
        <f t="shared" si="3"/>
        <v>253</v>
      </c>
      <c r="D30" s="100">
        <v>132</v>
      </c>
      <c r="E30" s="101">
        <v>121</v>
      </c>
      <c r="F30" s="101">
        <v>67</v>
      </c>
      <c r="G30" s="101">
        <v>246</v>
      </c>
      <c r="H30" s="105">
        <f t="shared" si="0"/>
        <v>4</v>
      </c>
      <c r="I30" s="106">
        <f t="shared" si="1"/>
        <v>7</v>
      </c>
    </row>
    <row r="31" spans="1:9" ht="13.5">
      <c r="A31" s="78" t="s">
        <v>441</v>
      </c>
      <c r="B31">
        <v>67</v>
      </c>
      <c r="C31" s="104">
        <f t="shared" si="3"/>
        <v>291</v>
      </c>
      <c r="D31" s="100">
        <v>149</v>
      </c>
      <c r="E31" s="101">
        <v>142</v>
      </c>
      <c r="F31" s="101">
        <v>63</v>
      </c>
      <c r="G31" s="101">
        <v>285</v>
      </c>
      <c r="H31" s="105">
        <f t="shared" si="0"/>
        <v>4</v>
      </c>
      <c r="I31" s="106">
        <f t="shared" si="1"/>
        <v>6</v>
      </c>
    </row>
    <row r="32" spans="1:9" ht="13.5">
      <c r="A32" s="78" t="s">
        <v>223</v>
      </c>
      <c r="B32">
        <v>14</v>
      </c>
      <c r="C32" s="104">
        <f t="shared" si="3"/>
        <v>61</v>
      </c>
      <c r="D32" s="100">
        <v>29</v>
      </c>
      <c r="E32" s="101">
        <v>32</v>
      </c>
      <c r="F32" s="101">
        <v>14</v>
      </c>
      <c r="G32" s="101">
        <v>62</v>
      </c>
      <c r="H32" s="105">
        <f t="shared" si="0"/>
        <v>0</v>
      </c>
      <c r="I32" s="106">
        <f t="shared" si="1"/>
        <v>-1</v>
      </c>
    </row>
    <row r="33" spans="1:9" ht="13.5">
      <c r="A33" s="78" t="s">
        <v>442</v>
      </c>
      <c r="B33">
        <v>54</v>
      </c>
      <c r="C33" s="104">
        <f t="shared" si="3"/>
        <v>197</v>
      </c>
      <c r="D33" s="100">
        <v>91</v>
      </c>
      <c r="E33" s="101">
        <v>106</v>
      </c>
      <c r="F33" s="101">
        <v>55</v>
      </c>
      <c r="G33" s="101">
        <v>218</v>
      </c>
      <c r="H33" s="105">
        <f t="shared" si="0"/>
        <v>-1</v>
      </c>
      <c r="I33" s="106">
        <f t="shared" si="1"/>
        <v>-21</v>
      </c>
    </row>
    <row r="34" spans="1:9" ht="13.5">
      <c r="A34" s="78" t="s">
        <v>443</v>
      </c>
      <c r="B34">
        <v>9</v>
      </c>
      <c r="C34" s="104">
        <f t="shared" si="3"/>
        <v>18</v>
      </c>
      <c r="D34" s="100">
        <v>9</v>
      </c>
      <c r="E34" s="101">
        <v>9</v>
      </c>
      <c r="F34" s="101">
        <v>10</v>
      </c>
      <c r="G34" s="101">
        <v>21</v>
      </c>
      <c r="H34" s="105">
        <f t="shared" si="0"/>
        <v>-1</v>
      </c>
      <c r="I34" s="106">
        <f t="shared" si="1"/>
        <v>-3</v>
      </c>
    </row>
    <row r="35" spans="1:9" ht="13.5">
      <c r="A35" s="134" t="s">
        <v>275</v>
      </c>
      <c r="B35" s="135" t="s">
        <v>276</v>
      </c>
      <c r="C35" s="136" t="s">
        <v>276</v>
      </c>
      <c r="D35" s="136">
        <v>0</v>
      </c>
      <c r="E35" s="136">
        <v>0</v>
      </c>
      <c r="F35" s="315">
        <v>0</v>
      </c>
      <c r="G35" s="315">
        <v>0</v>
      </c>
      <c r="H35" s="137" t="s">
        <v>276</v>
      </c>
      <c r="I35" s="138" t="s">
        <v>276</v>
      </c>
    </row>
    <row r="36" spans="1:9" ht="13.5">
      <c r="A36" s="78" t="s">
        <v>277</v>
      </c>
      <c r="B36">
        <v>8</v>
      </c>
      <c r="C36" s="104">
        <f>SUM(D36:E36)</f>
        <v>19</v>
      </c>
      <c r="D36" s="100">
        <v>9</v>
      </c>
      <c r="E36" s="101">
        <v>10</v>
      </c>
      <c r="F36" s="101">
        <v>8</v>
      </c>
      <c r="G36" s="101">
        <v>27</v>
      </c>
      <c r="H36" s="105">
        <f aca="true" t="shared" si="4" ref="H36:H53">B36-F36</f>
        <v>0</v>
      </c>
      <c r="I36" s="106">
        <f aca="true" t="shared" si="5" ref="I36:I53">C36-G36</f>
        <v>-8</v>
      </c>
    </row>
    <row r="37" spans="1:9" ht="13.5">
      <c r="A37" s="92" t="s">
        <v>278</v>
      </c>
      <c r="B37" s="93">
        <v>1</v>
      </c>
      <c r="C37" s="94">
        <f>SUM(D37:E37)</f>
        <v>3</v>
      </c>
      <c r="D37" s="95">
        <v>2</v>
      </c>
      <c r="E37" s="96">
        <v>1</v>
      </c>
      <c r="F37" s="96">
        <v>2</v>
      </c>
      <c r="G37" s="96">
        <v>7</v>
      </c>
      <c r="H37" s="108">
        <f t="shared" si="4"/>
        <v>-1</v>
      </c>
      <c r="I37" s="98">
        <f t="shared" si="5"/>
        <v>-4</v>
      </c>
    </row>
    <row r="38" spans="1:9" ht="13.5">
      <c r="A38" s="78"/>
      <c r="C38" s="104"/>
      <c r="D38" s="100"/>
      <c r="E38" s="101"/>
      <c r="F38" s="101"/>
      <c r="G38" s="101"/>
      <c r="H38" s="105"/>
      <c r="I38" s="106"/>
    </row>
    <row r="39" spans="1:9" ht="13.5">
      <c r="A39" s="103" t="s">
        <v>279</v>
      </c>
      <c r="B39">
        <v>85</v>
      </c>
      <c r="C39" s="104">
        <f>SUM(D39:E39)</f>
        <v>195</v>
      </c>
      <c r="D39" s="100">
        <v>88</v>
      </c>
      <c r="E39" s="101">
        <v>107</v>
      </c>
      <c r="F39" s="101">
        <f>SUM(F40:F43)</f>
        <v>96</v>
      </c>
      <c r="G39" s="101">
        <f>SUM(G40:G43)</f>
        <v>224</v>
      </c>
      <c r="H39" s="105">
        <f t="shared" si="4"/>
        <v>-11</v>
      </c>
      <c r="I39" s="106">
        <f t="shared" si="5"/>
        <v>-29</v>
      </c>
    </row>
    <row r="40" spans="1:9" ht="13.5">
      <c r="A40" s="78" t="s">
        <v>280</v>
      </c>
      <c r="B40">
        <v>42</v>
      </c>
      <c r="C40" s="104">
        <f>SUM(D40:E40)</f>
        <v>103</v>
      </c>
      <c r="D40" s="100">
        <v>44</v>
      </c>
      <c r="E40" s="101">
        <v>59</v>
      </c>
      <c r="F40" s="101">
        <v>52</v>
      </c>
      <c r="G40" s="101">
        <v>123</v>
      </c>
      <c r="H40" s="105">
        <f t="shared" si="4"/>
        <v>-10</v>
      </c>
      <c r="I40" s="106">
        <f t="shared" si="5"/>
        <v>-20</v>
      </c>
    </row>
    <row r="41" spans="1:9" ht="13.5">
      <c r="A41" s="78" t="s">
        <v>281</v>
      </c>
      <c r="B41">
        <v>16</v>
      </c>
      <c r="C41" s="104">
        <f>SUM(D41:E41)</f>
        <v>36</v>
      </c>
      <c r="D41" s="100">
        <v>17</v>
      </c>
      <c r="E41" s="101">
        <v>19</v>
      </c>
      <c r="F41" s="101">
        <v>15</v>
      </c>
      <c r="G41" s="101">
        <v>40</v>
      </c>
      <c r="H41" s="105">
        <f t="shared" si="4"/>
        <v>1</v>
      </c>
      <c r="I41" s="106">
        <f t="shared" si="5"/>
        <v>-4</v>
      </c>
    </row>
    <row r="42" spans="1:9" ht="13.5">
      <c r="A42" s="78" t="s">
        <v>231</v>
      </c>
      <c r="B42">
        <v>14</v>
      </c>
      <c r="C42" s="104">
        <f>SUM(D42:E42)</f>
        <v>28</v>
      </c>
      <c r="D42" s="100">
        <v>15</v>
      </c>
      <c r="E42" s="101">
        <v>13</v>
      </c>
      <c r="F42" s="101">
        <v>16</v>
      </c>
      <c r="G42" s="101">
        <v>32</v>
      </c>
      <c r="H42" s="105">
        <f t="shared" si="4"/>
        <v>-2</v>
      </c>
      <c r="I42" s="106">
        <f t="shared" si="5"/>
        <v>-4</v>
      </c>
    </row>
    <row r="43" spans="1:9" ht="13.5">
      <c r="A43" s="92" t="s">
        <v>282</v>
      </c>
      <c r="B43" s="93">
        <v>13</v>
      </c>
      <c r="C43" s="94">
        <f>SUM(D43:E43)</f>
        <v>28</v>
      </c>
      <c r="D43" s="95">
        <v>12</v>
      </c>
      <c r="E43" s="96">
        <v>16</v>
      </c>
      <c r="F43" s="96">
        <v>13</v>
      </c>
      <c r="G43" s="96">
        <v>29</v>
      </c>
      <c r="H43" s="108">
        <f t="shared" si="4"/>
        <v>0</v>
      </c>
      <c r="I43" s="98">
        <f t="shared" si="5"/>
        <v>-1</v>
      </c>
    </row>
    <row r="44" spans="1:9" ht="13.5">
      <c r="A44" s="78"/>
      <c r="C44" s="104"/>
      <c r="D44" s="100"/>
      <c r="E44" s="101"/>
      <c r="F44" s="101"/>
      <c r="G44" s="101"/>
      <c r="H44" s="105"/>
      <c r="I44" s="106"/>
    </row>
    <row r="45" spans="1:9" ht="13.5">
      <c r="A45" s="103" t="s">
        <v>283</v>
      </c>
      <c r="B45">
        <v>295</v>
      </c>
      <c r="C45" s="104">
        <f aca="true" t="shared" si="6" ref="C45:C50">SUM(D45:E45)</f>
        <v>1021</v>
      </c>
      <c r="D45" s="100">
        <v>501</v>
      </c>
      <c r="E45" s="101">
        <v>520</v>
      </c>
      <c r="F45" s="101">
        <f>SUM(F46:F50)</f>
        <v>287</v>
      </c>
      <c r="G45" s="101">
        <f>SUM(G46:G50)</f>
        <v>1027</v>
      </c>
      <c r="H45" s="105">
        <f t="shared" si="4"/>
        <v>8</v>
      </c>
      <c r="I45" s="106">
        <f t="shared" si="5"/>
        <v>-6</v>
      </c>
    </row>
    <row r="46" spans="1:9" ht="13.5">
      <c r="A46" s="78" t="s">
        <v>284</v>
      </c>
      <c r="B46">
        <v>39</v>
      </c>
      <c r="C46" s="104">
        <f t="shared" si="6"/>
        <v>152</v>
      </c>
      <c r="D46" s="100">
        <v>69</v>
      </c>
      <c r="E46" s="101">
        <v>83</v>
      </c>
      <c r="F46" s="101">
        <v>37</v>
      </c>
      <c r="G46" s="101">
        <v>149</v>
      </c>
      <c r="H46" s="105">
        <f t="shared" si="4"/>
        <v>2</v>
      </c>
      <c r="I46" s="106">
        <f t="shared" si="5"/>
        <v>3</v>
      </c>
    </row>
    <row r="47" spans="1:9" ht="13.5">
      <c r="A47" s="78" t="s">
        <v>285</v>
      </c>
      <c r="B47">
        <v>90</v>
      </c>
      <c r="C47" s="104">
        <f t="shared" si="6"/>
        <v>316</v>
      </c>
      <c r="D47" s="100">
        <v>156</v>
      </c>
      <c r="E47" s="101">
        <v>160</v>
      </c>
      <c r="F47" s="101">
        <v>88</v>
      </c>
      <c r="G47" s="101">
        <v>321</v>
      </c>
      <c r="H47" s="105">
        <f t="shared" si="4"/>
        <v>2</v>
      </c>
      <c r="I47" s="106">
        <f t="shared" si="5"/>
        <v>-5</v>
      </c>
    </row>
    <row r="48" spans="1:9" ht="13.5">
      <c r="A48" s="78" t="s">
        <v>232</v>
      </c>
      <c r="B48">
        <v>39</v>
      </c>
      <c r="C48" s="104">
        <f t="shared" si="6"/>
        <v>115</v>
      </c>
      <c r="D48" s="100">
        <v>54</v>
      </c>
      <c r="E48" s="101">
        <v>61</v>
      </c>
      <c r="F48" s="101">
        <v>38</v>
      </c>
      <c r="G48" s="101">
        <v>124</v>
      </c>
      <c r="H48" s="105">
        <f t="shared" si="4"/>
        <v>1</v>
      </c>
      <c r="I48" s="106">
        <f t="shared" si="5"/>
        <v>-9</v>
      </c>
    </row>
    <row r="49" spans="1:9" ht="13.5">
      <c r="A49" s="78" t="s">
        <v>286</v>
      </c>
      <c r="B49">
        <v>45</v>
      </c>
      <c r="C49" s="104">
        <f t="shared" si="6"/>
        <v>166</v>
      </c>
      <c r="D49" s="100">
        <v>87</v>
      </c>
      <c r="E49" s="101">
        <v>79</v>
      </c>
      <c r="F49" s="101">
        <v>44</v>
      </c>
      <c r="G49" s="101">
        <v>159</v>
      </c>
      <c r="H49" s="105">
        <f t="shared" si="4"/>
        <v>1</v>
      </c>
      <c r="I49" s="106">
        <f t="shared" si="5"/>
        <v>7</v>
      </c>
    </row>
    <row r="50" spans="1:9" ht="13.5">
      <c r="A50" s="92" t="s">
        <v>287</v>
      </c>
      <c r="B50" s="93">
        <v>82</v>
      </c>
      <c r="C50" s="94">
        <f t="shared" si="6"/>
        <v>272</v>
      </c>
      <c r="D50" s="95">
        <v>135</v>
      </c>
      <c r="E50" s="96">
        <v>137</v>
      </c>
      <c r="F50" s="96">
        <v>80</v>
      </c>
      <c r="G50" s="96">
        <v>274</v>
      </c>
      <c r="H50" s="108">
        <f t="shared" si="4"/>
        <v>2</v>
      </c>
      <c r="I50" s="98">
        <f t="shared" si="5"/>
        <v>-2</v>
      </c>
    </row>
    <row r="51" spans="1:9" ht="13.5">
      <c r="A51" s="78"/>
      <c r="C51" s="104"/>
      <c r="D51" s="100"/>
      <c r="E51" s="101"/>
      <c r="F51" s="101"/>
      <c r="G51" s="101"/>
      <c r="H51" s="105"/>
      <c r="I51" s="106"/>
    </row>
    <row r="52" spans="1:9" ht="13.5">
      <c r="A52" s="103" t="s">
        <v>288</v>
      </c>
      <c r="B52">
        <v>867</v>
      </c>
      <c r="C52" s="104">
        <f>SUM(D52:E52)</f>
        <v>3200</v>
      </c>
      <c r="D52" s="100">
        <v>1527</v>
      </c>
      <c r="E52" s="101">
        <v>1673</v>
      </c>
      <c r="F52" s="316">
        <v>879</v>
      </c>
      <c r="G52" s="101">
        <f>G53+'行政区別世帯数及び男女人口 (3)'!G7+'行政区別世帯数及び男女人口 (3)'!G8+'行政区別世帯数及び男女人口 (3)'!G9+'行政区別世帯数及び男女人口 (3)'!G10+'行政区別世帯数及び男女人口 (3)'!G11+'行政区別世帯数及び男女人口 (3)'!G12+'行政区別世帯数及び男女人口 (3)'!G13+'行政区別世帯数及び男女人口 (3)'!G14+'行政区別世帯数及び男女人口 (3)'!G15+'行政区別世帯数及び男女人口 (3)'!G16+'行政区別世帯数及び男女人口 (3)'!G17</f>
        <v>3400</v>
      </c>
      <c r="H52" s="105">
        <f t="shared" si="4"/>
        <v>-12</v>
      </c>
      <c r="I52" s="106">
        <f t="shared" si="5"/>
        <v>-200</v>
      </c>
    </row>
    <row r="53" spans="1:9" ht="14.25" thickBot="1">
      <c r="A53" s="109" t="s">
        <v>289</v>
      </c>
      <c r="B53" s="110">
        <v>13</v>
      </c>
      <c r="C53" s="111">
        <f>SUM(D53:E53)</f>
        <v>56</v>
      </c>
      <c r="D53" s="112">
        <v>30</v>
      </c>
      <c r="E53" s="113">
        <v>26</v>
      </c>
      <c r="F53" s="113">
        <v>14</v>
      </c>
      <c r="G53" s="112">
        <v>56</v>
      </c>
      <c r="H53" s="115">
        <f t="shared" si="4"/>
        <v>-1</v>
      </c>
      <c r="I53" s="116">
        <f t="shared" si="5"/>
        <v>0</v>
      </c>
    </row>
    <row r="54" spans="1:9" ht="13.5">
      <c r="A54" s="117"/>
      <c r="C54" s="118"/>
      <c r="D54" s="118"/>
      <c r="E54" s="118"/>
      <c r="F54" s="118"/>
      <c r="G54" s="102"/>
      <c r="I54" s="477" t="s">
        <v>444</v>
      </c>
    </row>
    <row r="55" spans="1:9" ht="13.5">
      <c r="A55" s="89"/>
      <c r="B55" s="1"/>
      <c r="C55" s="102"/>
      <c r="D55" s="102"/>
      <c r="E55" s="102"/>
      <c r="F55" s="102"/>
      <c r="G55" s="102"/>
      <c r="H55" s="102"/>
      <c r="I55" s="118"/>
    </row>
    <row r="56" spans="1:9" ht="13.5">
      <c r="A56" s="89"/>
      <c r="B56" s="1"/>
      <c r="C56" s="102"/>
      <c r="D56" s="102"/>
      <c r="E56" s="102"/>
      <c r="F56" s="102"/>
      <c r="G56" s="102"/>
      <c r="H56" s="102"/>
      <c r="I56" s="118"/>
    </row>
    <row r="57" spans="1:8" ht="13.5">
      <c r="A57" s="1"/>
      <c r="B57" s="1"/>
      <c r="C57" s="1"/>
      <c r="D57" s="1"/>
      <c r="E57" s="1"/>
      <c r="F57" s="1"/>
      <c r="G57" s="1"/>
      <c r="H57" s="1"/>
    </row>
    <row r="58" spans="1:8" ht="13.5">
      <c r="A58" s="1"/>
      <c r="B58" s="1"/>
      <c r="C58" s="1"/>
      <c r="D58" s="1"/>
      <c r="E58" s="1"/>
      <c r="F58" s="1"/>
      <c r="G58" s="1"/>
      <c r="H58" s="1"/>
    </row>
    <row r="59" spans="1:8" ht="13.5">
      <c r="A59" s="1"/>
      <c r="B59" s="1"/>
      <c r="C59" s="1"/>
      <c r="D59" s="1"/>
      <c r="E59" s="1"/>
      <c r="F59" s="1"/>
      <c r="G59" s="1"/>
      <c r="H59" s="1"/>
    </row>
    <row r="60" spans="1:8" ht="13.5">
      <c r="A60" s="1"/>
      <c r="B60" s="1"/>
      <c r="C60" s="1"/>
      <c r="D60" s="1"/>
      <c r="E60" s="1"/>
      <c r="F60" s="1"/>
      <c r="G60" s="1"/>
      <c r="H60" s="1"/>
    </row>
  </sheetData>
  <sheetProtection/>
  <mergeCells count="2">
    <mergeCell ref="C3:E4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&amp;R&amp;12人　口</oddHeader>
    <oddFooter>&amp;C15</oddFooter>
  </headerFooter>
  <rowBreaks count="1" manualBreakCount="1">
    <brk id="54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I50"/>
  <sheetViews>
    <sheetView zoomScalePageLayoutView="0" workbookViewId="0" topLeftCell="A1">
      <selection activeCell="L29" sqref="L29"/>
    </sheetView>
  </sheetViews>
  <sheetFormatPr defaultColWidth="9.00390625" defaultRowHeight="13.5"/>
  <cols>
    <col min="1" max="1" width="10.625" style="0" customWidth="1"/>
    <col min="3" max="5" width="9.625" style="0" customWidth="1"/>
  </cols>
  <sheetData>
    <row r="1" spans="1:9" ht="13.5">
      <c r="A1" s="117"/>
      <c r="C1" s="118"/>
      <c r="D1" s="118"/>
      <c r="E1" s="118"/>
      <c r="F1" s="118"/>
      <c r="G1" s="102"/>
      <c r="H1" s="118"/>
      <c r="I1" s="118"/>
    </row>
    <row r="2" spans="1:9" ht="14.25" thickBot="1">
      <c r="A2" s="117"/>
      <c r="B2" s="119"/>
      <c r="C2" s="118"/>
      <c r="D2" s="118"/>
      <c r="E2" s="118"/>
      <c r="F2" s="118"/>
      <c r="G2" s="114"/>
      <c r="H2" s="620" t="s">
        <v>244</v>
      </c>
      <c r="I2" s="620"/>
    </row>
    <row r="3" spans="1:9" ht="13.5">
      <c r="A3" s="139"/>
      <c r="B3" s="120"/>
      <c r="C3" s="621" t="s">
        <v>518</v>
      </c>
      <c r="D3" s="609"/>
      <c r="E3" s="618"/>
      <c r="F3" s="75" t="s">
        <v>519</v>
      </c>
      <c r="G3" s="140"/>
      <c r="H3" s="121" t="s">
        <v>516</v>
      </c>
      <c r="I3" s="122"/>
    </row>
    <row r="4" spans="1:9" ht="13.5">
      <c r="A4" s="141" t="s">
        <v>204</v>
      </c>
      <c r="B4" s="123" t="s">
        <v>113</v>
      </c>
      <c r="C4" s="611"/>
      <c r="D4" s="611"/>
      <c r="E4" s="619"/>
      <c r="F4" s="80" t="s">
        <v>205</v>
      </c>
      <c r="G4" s="81"/>
      <c r="H4" s="124" t="s">
        <v>206</v>
      </c>
      <c r="I4" s="125"/>
    </row>
    <row r="5" spans="1:9" ht="14.25" thickBot="1">
      <c r="A5" s="142"/>
      <c r="B5" s="126"/>
      <c r="C5" s="143" t="s">
        <v>207</v>
      </c>
      <c r="D5" s="127" t="s">
        <v>115</v>
      </c>
      <c r="E5" s="127" t="s">
        <v>116</v>
      </c>
      <c r="F5" s="127" t="s">
        <v>113</v>
      </c>
      <c r="G5" s="127" t="s">
        <v>208</v>
      </c>
      <c r="H5" s="127" t="s">
        <v>113</v>
      </c>
      <c r="I5" s="129" t="s">
        <v>208</v>
      </c>
    </row>
    <row r="6" spans="1:9" ht="14.25" thickTop="1">
      <c r="A6" s="78"/>
      <c r="C6" s="130"/>
      <c r="D6" s="130"/>
      <c r="E6" s="101"/>
      <c r="F6" s="101"/>
      <c r="G6" s="131"/>
      <c r="H6" s="132"/>
      <c r="I6" s="144"/>
    </row>
    <row r="7" spans="1:9" ht="13.5">
      <c r="A7" s="78" t="s">
        <v>233</v>
      </c>
      <c r="B7">
        <v>62</v>
      </c>
      <c r="C7" s="104">
        <f aca="true" t="shared" si="0" ref="C7:C17">SUM(D7:E7)</f>
        <v>216</v>
      </c>
      <c r="D7" s="100">
        <v>111</v>
      </c>
      <c r="E7" s="101">
        <v>105</v>
      </c>
      <c r="F7" s="101">
        <v>56</v>
      </c>
      <c r="G7" s="101">
        <v>221</v>
      </c>
      <c r="H7" s="105">
        <f aca="true" t="shared" si="1" ref="H7:H49">B7-F7</f>
        <v>6</v>
      </c>
      <c r="I7" s="106">
        <f aca="true" t="shared" si="2" ref="I7:I49">C7-G7</f>
        <v>-5</v>
      </c>
    </row>
    <row r="8" spans="1:9" ht="13.5">
      <c r="A8" s="78" t="s">
        <v>234</v>
      </c>
      <c r="B8">
        <v>68</v>
      </c>
      <c r="C8" s="104">
        <f t="shared" si="0"/>
        <v>290</v>
      </c>
      <c r="D8" s="100">
        <v>134</v>
      </c>
      <c r="E8" s="101">
        <v>156</v>
      </c>
      <c r="F8" s="101">
        <v>68</v>
      </c>
      <c r="G8" s="101">
        <v>323</v>
      </c>
      <c r="H8" s="105">
        <f t="shared" si="1"/>
        <v>0</v>
      </c>
      <c r="I8" s="106">
        <f t="shared" si="2"/>
        <v>-33</v>
      </c>
    </row>
    <row r="9" spans="1:9" ht="13.5">
      <c r="A9" s="78" t="s">
        <v>290</v>
      </c>
      <c r="B9">
        <v>39</v>
      </c>
      <c r="C9" s="104">
        <f t="shared" si="0"/>
        <v>140</v>
      </c>
      <c r="D9" s="100">
        <v>65</v>
      </c>
      <c r="E9" s="101">
        <v>75</v>
      </c>
      <c r="F9" s="101">
        <v>38</v>
      </c>
      <c r="G9" s="101">
        <v>156</v>
      </c>
      <c r="H9" s="105">
        <f t="shared" si="1"/>
        <v>1</v>
      </c>
      <c r="I9" s="106">
        <f t="shared" si="2"/>
        <v>-16</v>
      </c>
    </row>
    <row r="10" spans="1:9" ht="13.5">
      <c r="A10" s="78" t="s">
        <v>291</v>
      </c>
      <c r="B10">
        <v>48</v>
      </c>
      <c r="C10" s="104">
        <f t="shared" si="0"/>
        <v>208</v>
      </c>
      <c r="D10" s="100">
        <v>103</v>
      </c>
      <c r="E10" s="101">
        <v>105</v>
      </c>
      <c r="F10" s="101">
        <v>49</v>
      </c>
      <c r="G10" s="101">
        <v>223</v>
      </c>
      <c r="H10" s="105">
        <f t="shared" si="1"/>
        <v>-1</v>
      </c>
      <c r="I10" s="106">
        <f t="shared" si="2"/>
        <v>-15</v>
      </c>
    </row>
    <row r="11" spans="1:9" ht="13.5">
      <c r="A11" s="78" t="s">
        <v>292</v>
      </c>
      <c r="B11">
        <v>144</v>
      </c>
      <c r="C11" s="104">
        <f t="shared" si="0"/>
        <v>480</v>
      </c>
      <c r="D11" s="100">
        <v>225</v>
      </c>
      <c r="E11" s="101">
        <v>255</v>
      </c>
      <c r="F11" s="101">
        <v>164</v>
      </c>
      <c r="G11" s="101">
        <v>520</v>
      </c>
      <c r="H11" s="105">
        <f t="shared" si="1"/>
        <v>-20</v>
      </c>
      <c r="I11" s="106">
        <f t="shared" si="2"/>
        <v>-40</v>
      </c>
    </row>
    <row r="12" spans="1:9" ht="13.5">
      <c r="A12" s="78" t="s">
        <v>235</v>
      </c>
      <c r="B12">
        <v>29</v>
      </c>
      <c r="C12" s="104">
        <f t="shared" si="0"/>
        <v>90</v>
      </c>
      <c r="D12" s="100">
        <v>40</v>
      </c>
      <c r="E12" s="101">
        <v>50</v>
      </c>
      <c r="F12" s="101">
        <v>26</v>
      </c>
      <c r="G12" s="101">
        <v>107</v>
      </c>
      <c r="H12" s="105">
        <f t="shared" si="1"/>
        <v>3</v>
      </c>
      <c r="I12" s="106">
        <f t="shared" si="2"/>
        <v>-17</v>
      </c>
    </row>
    <row r="13" spans="1:9" ht="13.5">
      <c r="A13" s="78" t="s">
        <v>293</v>
      </c>
      <c r="B13">
        <v>39</v>
      </c>
      <c r="C13" s="104">
        <f t="shared" si="0"/>
        <v>142</v>
      </c>
      <c r="D13" s="100">
        <v>72</v>
      </c>
      <c r="E13" s="101">
        <v>70</v>
      </c>
      <c r="F13" s="101">
        <v>41</v>
      </c>
      <c r="G13" s="101">
        <v>144</v>
      </c>
      <c r="H13" s="105">
        <f t="shared" si="1"/>
        <v>-2</v>
      </c>
      <c r="I13" s="106">
        <f t="shared" si="2"/>
        <v>-2</v>
      </c>
    </row>
    <row r="14" spans="1:9" ht="13.5">
      <c r="A14" s="78" t="s">
        <v>236</v>
      </c>
      <c r="B14">
        <v>82</v>
      </c>
      <c r="C14" s="104">
        <f t="shared" si="0"/>
        <v>317</v>
      </c>
      <c r="D14" s="100">
        <v>154</v>
      </c>
      <c r="E14" s="101">
        <v>163</v>
      </c>
      <c r="F14" s="101">
        <v>81</v>
      </c>
      <c r="G14" s="101">
        <v>330</v>
      </c>
      <c r="H14" s="105">
        <f t="shared" si="1"/>
        <v>1</v>
      </c>
      <c r="I14" s="106">
        <f t="shared" si="2"/>
        <v>-13</v>
      </c>
    </row>
    <row r="15" spans="1:9" ht="13.5">
      <c r="A15" s="78" t="s">
        <v>237</v>
      </c>
      <c r="B15">
        <v>44</v>
      </c>
      <c r="C15" s="104">
        <f t="shared" si="0"/>
        <v>180</v>
      </c>
      <c r="D15" s="100">
        <v>85</v>
      </c>
      <c r="E15" s="101">
        <v>95</v>
      </c>
      <c r="F15" s="101">
        <v>45</v>
      </c>
      <c r="G15" s="101">
        <v>185</v>
      </c>
      <c r="H15" s="105">
        <f t="shared" si="1"/>
        <v>-1</v>
      </c>
      <c r="I15" s="106">
        <f t="shared" si="2"/>
        <v>-5</v>
      </c>
    </row>
    <row r="16" spans="1:9" ht="13.5">
      <c r="A16" s="78" t="s">
        <v>294</v>
      </c>
      <c r="B16">
        <v>129</v>
      </c>
      <c r="C16" s="104">
        <f t="shared" si="0"/>
        <v>394</v>
      </c>
      <c r="D16" s="100">
        <v>192</v>
      </c>
      <c r="E16" s="101">
        <v>202</v>
      </c>
      <c r="F16" s="101">
        <v>129</v>
      </c>
      <c r="G16" s="101">
        <v>405</v>
      </c>
      <c r="H16" s="105">
        <f t="shared" si="1"/>
        <v>0</v>
      </c>
      <c r="I16" s="106">
        <f t="shared" si="2"/>
        <v>-11</v>
      </c>
    </row>
    <row r="17" spans="1:9" ht="13.5">
      <c r="A17" s="92" t="s">
        <v>295</v>
      </c>
      <c r="B17" s="93">
        <v>170</v>
      </c>
      <c r="C17" s="94">
        <f t="shared" si="0"/>
        <v>687</v>
      </c>
      <c r="D17" s="95">
        <v>316</v>
      </c>
      <c r="E17" s="96">
        <v>371</v>
      </c>
      <c r="F17" s="96">
        <v>168</v>
      </c>
      <c r="G17" s="96">
        <v>730</v>
      </c>
      <c r="H17" s="108">
        <f t="shared" si="1"/>
        <v>2</v>
      </c>
      <c r="I17" s="98">
        <f t="shared" si="2"/>
        <v>-43</v>
      </c>
    </row>
    <row r="18" spans="1:9" ht="13.5">
      <c r="A18" s="78"/>
      <c r="C18" s="104"/>
      <c r="D18" s="100"/>
      <c r="E18" s="101"/>
      <c r="F18" s="101"/>
      <c r="G18" s="101"/>
      <c r="H18" s="105"/>
      <c r="I18" s="106"/>
    </row>
    <row r="19" spans="1:9" ht="13.5">
      <c r="A19" s="103" t="s">
        <v>296</v>
      </c>
      <c r="B19">
        <v>679</v>
      </c>
      <c r="C19" s="104">
        <f aca="true" t="shared" si="3" ref="C19:C31">SUM(D19:E19)</f>
        <v>2414</v>
      </c>
      <c r="D19" s="100">
        <v>1119</v>
      </c>
      <c r="E19" s="101">
        <v>1295</v>
      </c>
      <c r="F19" s="101">
        <f>SUM(F20:F31)</f>
        <v>685</v>
      </c>
      <c r="G19" s="101">
        <f>SUM(G20:G31)</f>
        <v>2578</v>
      </c>
      <c r="H19" s="105">
        <f t="shared" si="1"/>
        <v>-6</v>
      </c>
      <c r="I19" s="106">
        <f t="shared" si="2"/>
        <v>-164</v>
      </c>
    </row>
    <row r="20" spans="1:9" ht="13.5">
      <c r="A20" s="78" t="s">
        <v>297</v>
      </c>
      <c r="B20">
        <v>97</v>
      </c>
      <c r="C20" s="104">
        <f t="shared" si="3"/>
        <v>337</v>
      </c>
      <c r="D20" s="100">
        <v>169</v>
      </c>
      <c r="E20" s="101">
        <v>168</v>
      </c>
      <c r="F20" s="101">
        <v>96</v>
      </c>
      <c r="G20" s="101">
        <v>343</v>
      </c>
      <c r="H20" s="105">
        <f t="shared" si="1"/>
        <v>1</v>
      </c>
      <c r="I20" s="106">
        <f t="shared" si="2"/>
        <v>-6</v>
      </c>
    </row>
    <row r="21" spans="1:9" ht="13.5">
      <c r="A21" s="78" t="s">
        <v>298</v>
      </c>
      <c r="B21">
        <v>26</v>
      </c>
      <c r="C21" s="104">
        <f t="shared" si="3"/>
        <v>91</v>
      </c>
      <c r="D21" s="100">
        <v>41</v>
      </c>
      <c r="E21" s="101">
        <v>50</v>
      </c>
      <c r="F21" s="101">
        <v>27</v>
      </c>
      <c r="G21" s="101">
        <v>110</v>
      </c>
      <c r="H21" s="105">
        <f t="shared" si="1"/>
        <v>-1</v>
      </c>
      <c r="I21" s="106">
        <f t="shared" si="2"/>
        <v>-19</v>
      </c>
    </row>
    <row r="22" spans="1:9" ht="13.5">
      <c r="A22" s="78" t="s">
        <v>299</v>
      </c>
      <c r="B22">
        <v>42</v>
      </c>
      <c r="C22" s="104">
        <f t="shared" si="3"/>
        <v>132</v>
      </c>
      <c r="D22" s="100">
        <v>61</v>
      </c>
      <c r="E22" s="101">
        <v>71</v>
      </c>
      <c r="F22" s="101">
        <v>42</v>
      </c>
      <c r="G22" s="101">
        <v>145</v>
      </c>
      <c r="H22" s="105">
        <f t="shared" si="1"/>
        <v>0</v>
      </c>
      <c r="I22" s="106">
        <f t="shared" si="2"/>
        <v>-13</v>
      </c>
    </row>
    <row r="23" spans="1:9" ht="13.5">
      <c r="A23" s="78" t="s">
        <v>238</v>
      </c>
      <c r="B23">
        <v>16</v>
      </c>
      <c r="C23" s="104">
        <f t="shared" si="3"/>
        <v>63</v>
      </c>
      <c r="D23" s="100">
        <v>32</v>
      </c>
      <c r="E23" s="101">
        <v>31</v>
      </c>
      <c r="F23" s="101">
        <v>20</v>
      </c>
      <c r="G23" s="101">
        <v>71</v>
      </c>
      <c r="H23" s="105">
        <f t="shared" si="1"/>
        <v>-4</v>
      </c>
      <c r="I23" s="106">
        <f t="shared" si="2"/>
        <v>-8</v>
      </c>
    </row>
    <row r="24" spans="1:9" ht="13.5">
      <c r="A24" s="78" t="s">
        <v>300</v>
      </c>
      <c r="B24">
        <v>46</v>
      </c>
      <c r="C24" s="104">
        <f t="shared" si="3"/>
        <v>146</v>
      </c>
      <c r="D24" s="100">
        <v>68</v>
      </c>
      <c r="E24" s="101">
        <v>78</v>
      </c>
      <c r="F24" s="101">
        <v>58</v>
      </c>
      <c r="G24" s="101">
        <v>197</v>
      </c>
      <c r="H24" s="105">
        <f t="shared" si="1"/>
        <v>-12</v>
      </c>
      <c r="I24" s="106">
        <f t="shared" si="2"/>
        <v>-51</v>
      </c>
    </row>
    <row r="25" spans="1:9" ht="13.5">
      <c r="A25" s="78" t="s">
        <v>301</v>
      </c>
      <c r="B25">
        <v>30</v>
      </c>
      <c r="C25" s="104">
        <f t="shared" si="3"/>
        <v>115</v>
      </c>
      <c r="D25" s="100">
        <v>58</v>
      </c>
      <c r="E25" s="101">
        <v>57</v>
      </c>
      <c r="F25" s="101">
        <v>30</v>
      </c>
      <c r="G25" s="101">
        <v>118</v>
      </c>
      <c r="H25" s="105">
        <f t="shared" si="1"/>
        <v>0</v>
      </c>
      <c r="I25" s="106">
        <f t="shared" si="2"/>
        <v>-3</v>
      </c>
    </row>
    <row r="26" spans="1:9" ht="13.5">
      <c r="A26" s="78" t="s">
        <v>302</v>
      </c>
      <c r="B26">
        <v>30</v>
      </c>
      <c r="C26" s="104">
        <f t="shared" si="3"/>
        <v>129</v>
      </c>
      <c r="D26" s="100">
        <v>63</v>
      </c>
      <c r="E26" s="101">
        <v>66</v>
      </c>
      <c r="F26" s="101">
        <v>29</v>
      </c>
      <c r="G26" s="101">
        <v>139</v>
      </c>
      <c r="H26" s="105">
        <f t="shared" si="1"/>
        <v>1</v>
      </c>
      <c r="I26" s="106">
        <f t="shared" si="2"/>
        <v>-10</v>
      </c>
    </row>
    <row r="27" spans="1:9" ht="13.5">
      <c r="A27" s="78" t="s">
        <v>303</v>
      </c>
      <c r="B27">
        <v>55</v>
      </c>
      <c r="C27" s="104">
        <f t="shared" si="3"/>
        <v>197</v>
      </c>
      <c r="D27" s="100">
        <v>94</v>
      </c>
      <c r="E27" s="101">
        <v>103</v>
      </c>
      <c r="F27" s="101">
        <v>54</v>
      </c>
      <c r="G27" s="101">
        <v>209</v>
      </c>
      <c r="H27" s="105">
        <f t="shared" si="1"/>
        <v>1</v>
      </c>
      <c r="I27" s="106">
        <f t="shared" si="2"/>
        <v>-12</v>
      </c>
    </row>
    <row r="28" spans="1:9" ht="13.5">
      <c r="A28" s="78" t="s">
        <v>304</v>
      </c>
      <c r="B28">
        <v>54</v>
      </c>
      <c r="C28" s="104">
        <f t="shared" si="3"/>
        <v>194</v>
      </c>
      <c r="D28" s="100">
        <v>92</v>
      </c>
      <c r="E28" s="101">
        <v>102</v>
      </c>
      <c r="F28" s="101">
        <v>54</v>
      </c>
      <c r="G28" s="101">
        <v>216</v>
      </c>
      <c r="H28" s="105">
        <f t="shared" si="1"/>
        <v>0</v>
      </c>
      <c r="I28" s="106">
        <f t="shared" si="2"/>
        <v>-22</v>
      </c>
    </row>
    <row r="29" spans="1:9" ht="13.5">
      <c r="A29" s="78" t="s">
        <v>305</v>
      </c>
      <c r="B29">
        <v>34</v>
      </c>
      <c r="C29" s="104">
        <f t="shared" si="3"/>
        <v>119</v>
      </c>
      <c r="D29" s="100">
        <v>58</v>
      </c>
      <c r="E29" s="101">
        <v>61</v>
      </c>
      <c r="F29" s="101">
        <v>37</v>
      </c>
      <c r="G29" s="101">
        <v>134</v>
      </c>
      <c r="H29" s="105">
        <f t="shared" si="1"/>
        <v>-3</v>
      </c>
      <c r="I29" s="106">
        <f t="shared" si="2"/>
        <v>-15</v>
      </c>
    </row>
    <row r="30" spans="1:9" ht="13.5">
      <c r="A30" s="78" t="s">
        <v>306</v>
      </c>
      <c r="B30">
        <v>103</v>
      </c>
      <c r="C30" s="104">
        <f t="shared" si="3"/>
        <v>331</v>
      </c>
      <c r="D30" s="100">
        <v>154</v>
      </c>
      <c r="E30" s="101">
        <v>177</v>
      </c>
      <c r="F30" s="101">
        <v>110</v>
      </c>
      <c r="G30" s="101">
        <v>376</v>
      </c>
      <c r="H30" s="105">
        <f t="shared" si="1"/>
        <v>-7</v>
      </c>
      <c r="I30" s="106">
        <f t="shared" si="2"/>
        <v>-45</v>
      </c>
    </row>
    <row r="31" spans="1:9" ht="13.5">
      <c r="A31" s="92" t="s">
        <v>307</v>
      </c>
      <c r="B31" s="93">
        <v>146</v>
      </c>
      <c r="C31" s="94">
        <f t="shared" si="3"/>
        <v>560</v>
      </c>
      <c r="D31" s="95">
        <v>229</v>
      </c>
      <c r="E31" s="96">
        <v>331</v>
      </c>
      <c r="F31" s="96">
        <v>128</v>
      </c>
      <c r="G31" s="96">
        <v>520</v>
      </c>
      <c r="H31" s="108">
        <f t="shared" si="1"/>
        <v>18</v>
      </c>
      <c r="I31" s="98">
        <f t="shared" si="2"/>
        <v>40</v>
      </c>
    </row>
    <row r="32" spans="1:9" ht="13.5">
      <c r="A32" s="87"/>
      <c r="C32" s="104"/>
      <c r="D32" s="100"/>
      <c r="E32" s="101"/>
      <c r="F32" s="101"/>
      <c r="G32" s="101"/>
      <c r="H32" s="105"/>
      <c r="I32" s="106"/>
    </row>
    <row r="33" spans="1:9" ht="13.5">
      <c r="A33" s="103" t="s">
        <v>308</v>
      </c>
      <c r="B33">
        <v>466</v>
      </c>
      <c r="C33" s="104">
        <f aca="true" t="shared" si="4" ref="C33:C49">SUM(D33:E33)</f>
        <v>1234</v>
      </c>
      <c r="D33" s="100">
        <v>588</v>
      </c>
      <c r="E33" s="101">
        <v>646</v>
      </c>
      <c r="F33" s="101">
        <f>SUM(F34:F49)</f>
        <v>475</v>
      </c>
      <c r="G33" s="101">
        <f>SUM(G34:G49)</f>
        <v>1390</v>
      </c>
      <c r="H33" s="105">
        <f t="shared" si="1"/>
        <v>-9</v>
      </c>
      <c r="I33" s="106">
        <f t="shared" si="2"/>
        <v>-156</v>
      </c>
    </row>
    <row r="34" spans="1:9" ht="13.5">
      <c r="A34" s="78" t="s">
        <v>309</v>
      </c>
      <c r="B34">
        <v>28</v>
      </c>
      <c r="C34" s="104">
        <f t="shared" si="4"/>
        <v>83</v>
      </c>
      <c r="D34" s="100">
        <v>45</v>
      </c>
      <c r="E34" s="101">
        <v>38</v>
      </c>
      <c r="F34" s="101">
        <v>29</v>
      </c>
      <c r="G34" s="101">
        <v>98</v>
      </c>
      <c r="H34" s="105">
        <f t="shared" si="1"/>
        <v>-1</v>
      </c>
      <c r="I34" s="106">
        <f t="shared" si="2"/>
        <v>-15</v>
      </c>
    </row>
    <row r="35" spans="1:9" ht="13.5">
      <c r="A35" s="78" t="s">
        <v>310</v>
      </c>
      <c r="B35">
        <v>29</v>
      </c>
      <c r="C35" s="104">
        <f t="shared" si="4"/>
        <v>66</v>
      </c>
      <c r="D35" s="100">
        <v>29</v>
      </c>
      <c r="E35" s="101">
        <v>37</v>
      </c>
      <c r="F35" s="101">
        <v>29</v>
      </c>
      <c r="G35" s="101">
        <v>86</v>
      </c>
      <c r="H35" s="105">
        <f t="shared" si="1"/>
        <v>0</v>
      </c>
      <c r="I35" s="106">
        <f t="shared" si="2"/>
        <v>-20</v>
      </c>
    </row>
    <row r="36" spans="1:9" ht="13.5">
      <c r="A36" s="78" t="s">
        <v>239</v>
      </c>
      <c r="B36">
        <v>25</v>
      </c>
      <c r="C36" s="104">
        <f t="shared" si="4"/>
        <v>64</v>
      </c>
      <c r="D36" s="100">
        <v>31</v>
      </c>
      <c r="E36" s="101">
        <v>33</v>
      </c>
      <c r="F36" s="101">
        <v>27</v>
      </c>
      <c r="G36" s="101">
        <v>78</v>
      </c>
      <c r="H36" s="105">
        <f t="shared" si="1"/>
        <v>-2</v>
      </c>
      <c r="I36" s="106">
        <f t="shared" si="2"/>
        <v>-14</v>
      </c>
    </row>
    <row r="37" spans="1:9" ht="13.5">
      <c r="A37" s="78" t="s">
        <v>240</v>
      </c>
      <c r="B37">
        <v>30</v>
      </c>
      <c r="C37" s="104">
        <f t="shared" si="4"/>
        <v>75</v>
      </c>
      <c r="D37" s="100">
        <v>39</v>
      </c>
      <c r="E37" s="101">
        <v>36</v>
      </c>
      <c r="F37" s="101">
        <v>28</v>
      </c>
      <c r="G37" s="101">
        <v>84</v>
      </c>
      <c r="H37" s="105">
        <f t="shared" si="1"/>
        <v>2</v>
      </c>
      <c r="I37" s="106">
        <f t="shared" si="2"/>
        <v>-9</v>
      </c>
    </row>
    <row r="38" spans="1:9" ht="13.5">
      <c r="A38" s="78" t="s">
        <v>311</v>
      </c>
      <c r="B38">
        <v>69</v>
      </c>
      <c r="C38" s="104">
        <f t="shared" si="4"/>
        <v>217</v>
      </c>
      <c r="D38" s="100">
        <v>108</v>
      </c>
      <c r="E38" s="101">
        <v>109</v>
      </c>
      <c r="F38" s="101">
        <v>65</v>
      </c>
      <c r="G38" s="101">
        <v>221</v>
      </c>
      <c r="H38" s="105">
        <f t="shared" si="1"/>
        <v>4</v>
      </c>
      <c r="I38" s="106">
        <f t="shared" si="2"/>
        <v>-4</v>
      </c>
    </row>
    <row r="39" spans="1:9" ht="13.5">
      <c r="A39" s="78" t="s">
        <v>312</v>
      </c>
      <c r="B39">
        <v>18</v>
      </c>
      <c r="C39" s="104">
        <f t="shared" si="4"/>
        <v>36</v>
      </c>
      <c r="D39" s="100">
        <v>16</v>
      </c>
      <c r="E39" s="101">
        <v>20</v>
      </c>
      <c r="F39" s="101">
        <v>21</v>
      </c>
      <c r="G39" s="101">
        <v>44</v>
      </c>
      <c r="H39" s="105">
        <f t="shared" si="1"/>
        <v>-3</v>
      </c>
      <c r="I39" s="106">
        <f t="shared" si="2"/>
        <v>-8</v>
      </c>
    </row>
    <row r="40" spans="1:9" ht="13.5">
      <c r="A40" s="78" t="s">
        <v>313</v>
      </c>
      <c r="B40">
        <v>24</v>
      </c>
      <c r="C40" s="104">
        <f t="shared" si="4"/>
        <v>58</v>
      </c>
      <c r="D40" s="100">
        <v>29</v>
      </c>
      <c r="E40" s="101">
        <v>29</v>
      </c>
      <c r="F40" s="101">
        <v>25</v>
      </c>
      <c r="G40" s="101">
        <v>71</v>
      </c>
      <c r="H40" s="105">
        <f t="shared" si="1"/>
        <v>-1</v>
      </c>
      <c r="I40" s="106">
        <f t="shared" si="2"/>
        <v>-13</v>
      </c>
    </row>
    <row r="41" spans="1:9" ht="13.5">
      <c r="A41" s="78" t="s">
        <v>314</v>
      </c>
      <c r="B41">
        <v>40</v>
      </c>
      <c r="C41" s="104">
        <f t="shared" si="4"/>
        <v>113</v>
      </c>
      <c r="D41" s="100">
        <v>51</v>
      </c>
      <c r="E41" s="101">
        <v>62</v>
      </c>
      <c r="F41" s="101">
        <v>38</v>
      </c>
      <c r="G41" s="101">
        <v>116</v>
      </c>
      <c r="H41" s="105">
        <f t="shared" si="1"/>
        <v>2</v>
      </c>
      <c r="I41" s="106">
        <f t="shared" si="2"/>
        <v>-3</v>
      </c>
    </row>
    <row r="42" spans="1:9" ht="13.5">
      <c r="A42" s="78" t="s">
        <v>315</v>
      </c>
      <c r="B42">
        <v>35</v>
      </c>
      <c r="C42" s="104">
        <f t="shared" si="4"/>
        <v>121</v>
      </c>
      <c r="D42" s="100">
        <v>60</v>
      </c>
      <c r="E42" s="101">
        <v>61</v>
      </c>
      <c r="F42" s="101">
        <v>37</v>
      </c>
      <c r="G42" s="101">
        <v>132</v>
      </c>
      <c r="H42" s="105">
        <f t="shared" si="1"/>
        <v>-2</v>
      </c>
      <c r="I42" s="106">
        <f t="shared" si="2"/>
        <v>-11</v>
      </c>
    </row>
    <row r="43" spans="1:9" ht="13.5">
      <c r="A43" s="78" t="s">
        <v>316</v>
      </c>
      <c r="B43">
        <v>18</v>
      </c>
      <c r="C43" s="104">
        <f t="shared" si="4"/>
        <v>38</v>
      </c>
      <c r="D43" s="100">
        <v>18</v>
      </c>
      <c r="E43" s="101">
        <v>20</v>
      </c>
      <c r="F43" s="101">
        <v>22</v>
      </c>
      <c r="G43" s="101">
        <v>47</v>
      </c>
      <c r="H43" s="105">
        <f t="shared" si="1"/>
        <v>-4</v>
      </c>
      <c r="I43" s="106">
        <f t="shared" si="2"/>
        <v>-9</v>
      </c>
    </row>
    <row r="44" spans="1:9" ht="13.5">
      <c r="A44" s="78" t="s">
        <v>317</v>
      </c>
      <c r="B44">
        <v>13</v>
      </c>
      <c r="C44" s="104">
        <f t="shared" si="4"/>
        <v>26</v>
      </c>
      <c r="D44" s="100">
        <v>10</v>
      </c>
      <c r="E44" s="101">
        <v>16</v>
      </c>
      <c r="F44" s="101">
        <v>12</v>
      </c>
      <c r="G44" s="101">
        <v>29</v>
      </c>
      <c r="H44" s="105">
        <f t="shared" si="1"/>
        <v>1</v>
      </c>
      <c r="I44" s="106">
        <f t="shared" si="2"/>
        <v>-3</v>
      </c>
    </row>
    <row r="45" spans="1:9" ht="13.5">
      <c r="A45" s="78" t="s">
        <v>318</v>
      </c>
      <c r="B45">
        <v>13</v>
      </c>
      <c r="C45" s="104">
        <f t="shared" si="4"/>
        <v>22</v>
      </c>
      <c r="D45" s="100">
        <v>10</v>
      </c>
      <c r="E45" s="101">
        <v>12</v>
      </c>
      <c r="F45" s="101">
        <v>14</v>
      </c>
      <c r="G45" s="101">
        <v>23</v>
      </c>
      <c r="H45" s="105">
        <f t="shared" si="1"/>
        <v>-1</v>
      </c>
      <c r="I45" s="106">
        <f t="shared" si="2"/>
        <v>-1</v>
      </c>
    </row>
    <row r="46" spans="1:9" ht="13.5">
      <c r="A46" s="78" t="s">
        <v>241</v>
      </c>
      <c r="B46">
        <v>22</v>
      </c>
      <c r="C46" s="104">
        <f t="shared" si="4"/>
        <v>48</v>
      </c>
      <c r="D46" s="100">
        <v>22</v>
      </c>
      <c r="E46" s="101">
        <v>26</v>
      </c>
      <c r="F46" s="101">
        <v>21</v>
      </c>
      <c r="G46" s="101">
        <v>49</v>
      </c>
      <c r="H46" s="105">
        <f t="shared" si="1"/>
        <v>1</v>
      </c>
      <c r="I46" s="106">
        <f t="shared" si="2"/>
        <v>-1</v>
      </c>
    </row>
    <row r="47" spans="1:9" ht="13.5">
      <c r="A47" s="78" t="s">
        <v>242</v>
      </c>
      <c r="B47">
        <v>18</v>
      </c>
      <c r="C47" s="104">
        <f t="shared" si="4"/>
        <v>56</v>
      </c>
      <c r="D47" s="100">
        <v>26</v>
      </c>
      <c r="E47" s="101">
        <v>30</v>
      </c>
      <c r="F47" s="101">
        <v>21</v>
      </c>
      <c r="G47" s="101">
        <v>73</v>
      </c>
      <c r="H47" s="105">
        <f t="shared" si="1"/>
        <v>-3</v>
      </c>
      <c r="I47" s="106">
        <f t="shared" si="2"/>
        <v>-17</v>
      </c>
    </row>
    <row r="48" spans="1:9" ht="13.5">
      <c r="A48" s="78" t="s">
        <v>243</v>
      </c>
      <c r="B48">
        <v>22</v>
      </c>
      <c r="C48" s="104">
        <f t="shared" si="4"/>
        <v>57</v>
      </c>
      <c r="D48" s="100">
        <v>27</v>
      </c>
      <c r="E48" s="101">
        <v>30</v>
      </c>
      <c r="F48" s="101">
        <v>21</v>
      </c>
      <c r="G48" s="101">
        <v>61</v>
      </c>
      <c r="H48" s="105">
        <f t="shared" si="1"/>
        <v>1</v>
      </c>
      <c r="I48" s="106">
        <f t="shared" si="2"/>
        <v>-4</v>
      </c>
    </row>
    <row r="49" spans="1:9" ht="14.25" thickBot="1">
      <c r="A49" s="459" t="s">
        <v>520</v>
      </c>
      <c r="B49" s="119">
        <v>62</v>
      </c>
      <c r="C49" s="111">
        <f t="shared" si="4"/>
        <v>154</v>
      </c>
      <c r="D49" s="112">
        <v>67</v>
      </c>
      <c r="E49" s="113">
        <v>87</v>
      </c>
      <c r="F49" s="113">
        <v>65</v>
      </c>
      <c r="G49" s="113">
        <v>178</v>
      </c>
      <c r="H49" s="115">
        <f t="shared" si="1"/>
        <v>-3</v>
      </c>
      <c r="I49" s="116">
        <f t="shared" si="2"/>
        <v>-24</v>
      </c>
    </row>
    <row r="50" ht="13.5">
      <c r="I50" s="458" t="s">
        <v>319</v>
      </c>
    </row>
  </sheetData>
  <sheetProtection/>
  <mergeCells count="2">
    <mergeCell ref="C3:E4"/>
    <mergeCell ref="H2:I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&amp;L&amp;12人　口</oddHeader>
    <oddFooter>&amp;C16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J67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9.00390625" style="369" customWidth="1"/>
    <col min="2" max="2" width="9.75390625" style="369" customWidth="1"/>
    <col min="3" max="5" width="11.125" style="369" customWidth="1"/>
    <col min="6" max="6" width="8.00390625" style="369" bestFit="1" customWidth="1"/>
    <col min="7" max="9" width="10.625" style="369" customWidth="1"/>
    <col min="10" max="16384" width="9.00390625" style="369" customWidth="1"/>
  </cols>
  <sheetData>
    <row r="1" ht="17.25">
      <c r="A1" s="401" t="s">
        <v>602</v>
      </c>
    </row>
    <row r="2" ht="17.25">
      <c r="A2" s="401"/>
    </row>
    <row r="3" ht="17.25">
      <c r="A3" s="401"/>
    </row>
    <row r="4" ht="17.25">
      <c r="A4" s="401"/>
    </row>
    <row r="5" ht="17.25">
      <c r="A5" s="401"/>
    </row>
    <row r="6" ht="17.25">
      <c r="A6" s="401"/>
    </row>
    <row r="7" ht="17.25">
      <c r="A7" s="401"/>
    </row>
    <row r="8" ht="17.25">
      <c r="A8" s="401"/>
    </row>
    <row r="9" ht="17.25">
      <c r="A9" s="401"/>
    </row>
    <row r="10" ht="17.25">
      <c r="A10" s="401"/>
    </row>
    <row r="11" ht="17.25">
      <c r="A11" s="401"/>
    </row>
    <row r="12" ht="17.25">
      <c r="A12" s="401"/>
    </row>
    <row r="13" ht="17.25">
      <c r="A13" s="401"/>
    </row>
    <row r="14" ht="17.25">
      <c r="A14" s="401"/>
    </row>
    <row r="15" ht="18" customHeight="1">
      <c r="A15" s="401"/>
    </row>
    <row r="16" ht="17.25">
      <c r="A16" s="401"/>
    </row>
    <row r="17" spans="1:9" ht="15" customHeight="1" thickBot="1">
      <c r="A17" s="401"/>
      <c r="I17" s="478" t="s">
        <v>320</v>
      </c>
    </row>
    <row r="18" spans="1:9" ht="13.5" customHeight="1">
      <c r="A18" s="400"/>
      <c r="B18" s="628" t="s">
        <v>578</v>
      </c>
      <c r="C18" s="629"/>
      <c r="D18" s="629"/>
      <c r="E18" s="629"/>
      <c r="F18" s="630"/>
      <c r="G18" s="631" t="s">
        <v>322</v>
      </c>
      <c r="H18" s="631"/>
      <c r="I18" s="632"/>
    </row>
    <row r="19" spans="1:9" ht="13.5" customHeight="1">
      <c r="A19" s="393"/>
      <c r="B19" s="633" t="s">
        <v>165</v>
      </c>
      <c r="C19" s="399" t="s">
        <v>323</v>
      </c>
      <c r="D19" s="398" t="s">
        <v>324</v>
      </c>
      <c r="E19" s="397" t="s">
        <v>325</v>
      </c>
      <c r="F19" s="626" t="s">
        <v>592</v>
      </c>
      <c r="G19" s="635" t="s">
        <v>323</v>
      </c>
      <c r="H19" s="622" t="s">
        <v>326</v>
      </c>
      <c r="I19" s="624" t="s">
        <v>325</v>
      </c>
    </row>
    <row r="20" spans="1:9" ht="14.25" thickBot="1">
      <c r="A20" s="396"/>
      <c r="B20" s="634"/>
      <c r="C20" s="395" t="s">
        <v>327</v>
      </c>
      <c r="D20" s="395" t="s">
        <v>328</v>
      </c>
      <c r="E20" s="394" t="s">
        <v>329</v>
      </c>
      <c r="F20" s="627"/>
      <c r="G20" s="636"/>
      <c r="H20" s="623"/>
      <c r="I20" s="625"/>
    </row>
    <row r="21" spans="1:10" ht="14.25" thickTop="1">
      <c r="A21" s="393" t="s">
        <v>330</v>
      </c>
      <c r="B21" s="390">
        <f aca="true" t="shared" si="0" ref="B21:B37">SUM(C21:E21)</f>
        <v>34799</v>
      </c>
      <c r="C21" s="386">
        <v>9622</v>
      </c>
      <c r="D21" s="386">
        <v>22290</v>
      </c>
      <c r="E21" s="361">
        <v>2887</v>
      </c>
      <c r="F21" s="385" t="s">
        <v>561</v>
      </c>
      <c r="G21" s="384">
        <v>27.7</v>
      </c>
      <c r="H21" s="383">
        <v>64</v>
      </c>
      <c r="I21" s="382">
        <v>8.3</v>
      </c>
      <c r="J21" s="388"/>
    </row>
    <row r="22" spans="1:10" ht="13.5">
      <c r="A22" s="392" t="s">
        <v>577</v>
      </c>
      <c r="B22" s="390">
        <f t="shared" si="0"/>
        <v>32159</v>
      </c>
      <c r="C22" s="386">
        <v>7608</v>
      </c>
      <c r="D22" s="386">
        <v>21354</v>
      </c>
      <c r="E22" s="361">
        <v>3197</v>
      </c>
      <c r="F22" s="385" t="s">
        <v>561</v>
      </c>
      <c r="G22" s="384">
        <v>23.7</v>
      </c>
      <c r="H22" s="383">
        <v>66.4</v>
      </c>
      <c r="I22" s="382">
        <v>9.9</v>
      </c>
      <c r="J22" s="388"/>
    </row>
    <row r="23" spans="1:10" ht="13.5">
      <c r="A23" s="392" t="s">
        <v>576</v>
      </c>
      <c r="B23" s="390">
        <f t="shared" si="0"/>
        <v>30796</v>
      </c>
      <c r="C23" s="386">
        <v>6782</v>
      </c>
      <c r="D23" s="386">
        <v>20300</v>
      </c>
      <c r="E23" s="361">
        <v>3714</v>
      </c>
      <c r="F23" s="385" t="s">
        <v>561</v>
      </c>
      <c r="G23" s="384">
        <v>22</v>
      </c>
      <c r="H23" s="383">
        <v>65.9</v>
      </c>
      <c r="I23" s="382">
        <v>12.1</v>
      </c>
      <c r="J23" s="388"/>
    </row>
    <row r="24" spans="1:10" ht="13.5">
      <c r="A24" s="392" t="s">
        <v>575</v>
      </c>
      <c r="B24" s="390">
        <f t="shared" si="0"/>
        <v>30073</v>
      </c>
      <c r="C24" s="386">
        <v>6228</v>
      </c>
      <c r="D24" s="386">
        <v>19622</v>
      </c>
      <c r="E24" s="361">
        <v>4223</v>
      </c>
      <c r="F24" s="385" t="s">
        <v>561</v>
      </c>
      <c r="G24" s="384">
        <v>20.7</v>
      </c>
      <c r="H24" s="383">
        <v>65.3</v>
      </c>
      <c r="I24" s="382">
        <v>14</v>
      </c>
      <c r="J24" s="388"/>
    </row>
    <row r="25" spans="1:10" ht="13.5">
      <c r="A25" s="392" t="s">
        <v>574</v>
      </c>
      <c r="B25" s="390">
        <f t="shared" si="0"/>
        <v>29034</v>
      </c>
      <c r="C25" s="386">
        <v>5796</v>
      </c>
      <c r="D25" s="386">
        <v>18538</v>
      </c>
      <c r="E25" s="361">
        <v>4700</v>
      </c>
      <c r="F25" s="385" t="s">
        <v>561</v>
      </c>
      <c r="G25" s="384">
        <v>20</v>
      </c>
      <c r="H25" s="383">
        <v>63.8</v>
      </c>
      <c r="I25" s="382">
        <v>16.2</v>
      </c>
      <c r="J25" s="388"/>
    </row>
    <row r="26" spans="1:10" ht="13.5">
      <c r="A26" s="392" t="s">
        <v>331</v>
      </c>
      <c r="B26" s="390">
        <f t="shared" si="0"/>
        <v>28114</v>
      </c>
      <c r="C26" s="386">
        <v>5148</v>
      </c>
      <c r="D26" s="386">
        <v>17362</v>
      </c>
      <c r="E26" s="361">
        <v>5604</v>
      </c>
      <c r="F26" s="385" t="s">
        <v>561</v>
      </c>
      <c r="G26" s="384">
        <v>18.3</v>
      </c>
      <c r="H26" s="383">
        <v>61.8</v>
      </c>
      <c r="I26" s="382">
        <v>19.9</v>
      </c>
      <c r="J26" s="388"/>
    </row>
    <row r="27" spans="1:10" ht="13.5">
      <c r="A27" s="391" t="s">
        <v>573</v>
      </c>
      <c r="B27" s="390">
        <f t="shared" si="0"/>
        <v>27809</v>
      </c>
      <c r="C27" s="386">
        <v>4970</v>
      </c>
      <c r="D27" s="386">
        <v>17052</v>
      </c>
      <c r="E27" s="361">
        <v>5787</v>
      </c>
      <c r="F27" s="385" t="s">
        <v>561</v>
      </c>
      <c r="G27" s="384">
        <v>17.9</v>
      </c>
      <c r="H27" s="383">
        <v>61.3</v>
      </c>
      <c r="I27" s="382">
        <v>20.8</v>
      </c>
      <c r="J27" s="388"/>
    </row>
    <row r="28" spans="1:10" ht="13.5">
      <c r="A28" s="391" t="s">
        <v>572</v>
      </c>
      <c r="B28" s="390">
        <f t="shared" si="0"/>
        <v>27683</v>
      </c>
      <c r="C28" s="386">
        <v>4866</v>
      </c>
      <c r="D28" s="386">
        <v>16827</v>
      </c>
      <c r="E28" s="361">
        <v>5990</v>
      </c>
      <c r="F28" s="385" t="s">
        <v>561</v>
      </c>
      <c r="G28" s="384">
        <v>17.6</v>
      </c>
      <c r="H28" s="383">
        <v>60.8</v>
      </c>
      <c r="I28" s="382">
        <v>21.6</v>
      </c>
      <c r="J28" s="388"/>
    </row>
    <row r="29" spans="1:10" ht="13.5">
      <c r="A29" s="391" t="s">
        <v>571</v>
      </c>
      <c r="B29" s="390">
        <f t="shared" si="0"/>
        <v>27675</v>
      </c>
      <c r="C29" s="386">
        <v>4770</v>
      </c>
      <c r="D29" s="386">
        <v>16734</v>
      </c>
      <c r="E29" s="361">
        <v>6171</v>
      </c>
      <c r="F29" s="385" t="s">
        <v>561</v>
      </c>
      <c r="G29" s="384">
        <v>17.2</v>
      </c>
      <c r="H29" s="383">
        <v>60.5</v>
      </c>
      <c r="I29" s="382">
        <v>22.3</v>
      </c>
      <c r="J29" s="388"/>
    </row>
    <row r="30" spans="1:10" ht="13.5">
      <c r="A30" s="391" t="s">
        <v>570</v>
      </c>
      <c r="B30" s="390">
        <f t="shared" si="0"/>
        <v>27623</v>
      </c>
      <c r="C30" s="386">
        <v>4684</v>
      </c>
      <c r="D30" s="386">
        <v>16634</v>
      </c>
      <c r="E30" s="361">
        <v>6305</v>
      </c>
      <c r="F30" s="385" t="s">
        <v>561</v>
      </c>
      <c r="G30" s="384">
        <v>17</v>
      </c>
      <c r="H30" s="383">
        <v>60.2</v>
      </c>
      <c r="I30" s="382">
        <v>22.8</v>
      </c>
      <c r="J30" s="388"/>
    </row>
    <row r="31" spans="1:10" ht="13.5">
      <c r="A31" s="391" t="s">
        <v>569</v>
      </c>
      <c r="B31" s="390">
        <f t="shared" si="0"/>
        <v>27423</v>
      </c>
      <c r="C31" s="386">
        <v>4569</v>
      </c>
      <c r="D31" s="386">
        <v>16467</v>
      </c>
      <c r="E31" s="361">
        <v>6387</v>
      </c>
      <c r="F31" s="385" t="s">
        <v>561</v>
      </c>
      <c r="G31" s="384">
        <v>16.7</v>
      </c>
      <c r="H31" s="383">
        <v>60</v>
      </c>
      <c r="I31" s="382">
        <v>23.3</v>
      </c>
      <c r="J31" s="388"/>
    </row>
    <row r="32" spans="1:10" ht="13.5">
      <c r="A32" s="391" t="s">
        <v>568</v>
      </c>
      <c r="B32" s="390">
        <f t="shared" si="0"/>
        <v>27223</v>
      </c>
      <c r="C32" s="386">
        <v>4434</v>
      </c>
      <c r="D32" s="386">
        <v>16203</v>
      </c>
      <c r="E32" s="361">
        <v>6586</v>
      </c>
      <c r="F32" s="385" t="s">
        <v>561</v>
      </c>
      <c r="G32" s="384">
        <v>16.3</v>
      </c>
      <c r="H32" s="383">
        <v>59.5</v>
      </c>
      <c r="I32" s="382">
        <v>24.2</v>
      </c>
      <c r="J32" s="388"/>
    </row>
    <row r="33" spans="1:10" ht="13.5">
      <c r="A33" s="391" t="s">
        <v>567</v>
      </c>
      <c r="B33" s="390">
        <f t="shared" si="0"/>
        <v>27141</v>
      </c>
      <c r="C33" s="386">
        <v>4337</v>
      </c>
      <c r="D33" s="386">
        <v>16073</v>
      </c>
      <c r="E33" s="361">
        <v>6731</v>
      </c>
      <c r="F33" s="385" t="s">
        <v>561</v>
      </c>
      <c r="G33" s="384">
        <v>16</v>
      </c>
      <c r="H33" s="383">
        <v>59.2</v>
      </c>
      <c r="I33" s="382">
        <v>24.8</v>
      </c>
      <c r="J33" s="388"/>
    </row>
    <row r="34" spans="1:10" ht="13.5">
      <c r="A34" s="389" t="s">
        <v>566</v>
      </c>
      <c r="B34" s="361">
        <f t="shared" si="0"/>
        <v>27015</v>
      </c>
      <c r="C34" s="386">
        <v>4214</v>
      </c>
      <c r="D34" s="386">
        <v>15931</v>
      </c>
      <c r="E34" s="361">
        <v>6870</v>
      </c>
      <c r="F34" s="385" t="s">
        <v>561</v>
      </c>
      <c r="G34" s="384">
        <v>15.6</v>
      </c>
      <c r="H34" s="383">
        <v>59</v>
      </c>
      <c r="I34" s="382">
        <v>25.4</v>
      </c>
      <c r="J34" s="388"/>
    </row>
    <row r="35" spans="1:10" ht="13.5">
      <c r="A35" s="389" t="s">
        <v>565</v>
      </c>
      <c r="B35" s="361">
        <f t="shared" si="0"/>
        <v>26730</v>
      </c>
      <c r="C35" s="386">
        <v>4107</v>
      </c>
      <c r="D35" s="386">
        <v>15736</v>
      </c>
      <c r="E35" s="361">
        <v>6887</v>
      </c>
      <c r="F35" s="385" t="s">
        <v>561</v>
      </c>
      <c r="G35" s="384">
        <v>15.4</v>
      </c>
      <c r="H35" s="383">
        <v>58.9</v>
      </c>
      <c r="I35" s="382">
        <v>25.7</v>
      </c>
      <c r="J35" s="388"/>
    </row>
    <row r="36" spans="1:10" ht="13.5">
      <c r="A36" s="389" t="s">
        <v>564</v>
      </c>
      <c r="B36" s="361">
        <f t="shared" si="0"/>
        <v>26420</v>
      </c>
      <c r="C36" s="386">
        <v>4031</v>
      </c>
      <c r="D36" s="386">
        <v>15406</v>
      </c>
      <c r="E36" s="361">
        <v>6983</v>
      </c>
      <c r="F36" s="385" t="s">
        <v>561</v>
      </c>
      <c r="G36" s="384">
        <v>15.3</v>
      </c>
      <c r="H36" s="383">
        <v>58.3</v>
      </c>
      <c r="I36" s="382">
        <v>26.4</v>
      </c>
      <c r="J36" s="388"/>
    </row>
    <row r="37" spans="1:10" ht="13.5">
      <c r="A37" s="389" t="s">
        <v>563</v>
      </c>
      <c r="B37" s="361">
        <f t="shared" si="0"/>
        <v>26138</v>
      </c>
      <c r="C37" s="386">
        <v>3932</v>
      </c>
      <c r="D37" s="386">
        <v>15157</v>
      </c>
      <c r="E37" s="361">
        <v>7049</v>
      </c>
      <c r="F37" s="385" t="s">
        <v>561</v>
      </c>
      <c r="G37" s="384">
        <v>15</v>
      </c>
      <c r="H37" s="383">
        <v>58</v>
      </c>
      <c r="I37" s="382">
        <v>27</v>
      </c>
      <c r="J37" s="388"/>
    </row>
    <row r="38" spans="1:10" ht="13.5">
      <c r="A38" s="389" t="s">
        <v>562</v>
      </c>
      <c r="B38" s="361">
        <v>25807</v>
      </c>
      <c r="C38" s="386">
        <v>3782</v>
      </c>
      <c r="D38" s="386">
        <v>14885</v>
      </c>
      <c r="E38" s="361">
        <v>7140</v>
      </c>
      <c r="F38" s="385" t="s">
        <v>561</v>
      </c>
      <c r="G38" s="384">
        <v>14.6</v>
      </c>
      <c r="H38" s="383">
        <v>57.7</v>
      </c>
      <c r="I38" s="382">
        <v>27.7</v>
      </c>
      <c r="J38" s="388"/>
    </row>
    <row r="39" spans="1:10" ht="13.5">
      <c r="A39" s="389" t="s">
        <v>560</v>
      </c>
      <c r="B39" s="361">
        <v>25468</v>
      </c>
      <c r="C39" s="386">
        <v>3682</v>
      </c>
      <c r="D39" s="386">
        <v>14562</v>
      </c>
      <c r="E39" s="361">
        <v>7224</v>
      </c>
      <c r="F39" s="385" t="s">
        <v>556</v>
      </c>
      <c r="G39" s="384">
        <v>14.5</v>
      </c>
      <c r="H39" s="383">
        <v>57.2</v>
      </c>
      <c r="I39" s="382">
        <v>28.3</v>
      </c>
      <c r="J39" s="388"/>
    </row>
    <row r="40" spans="1:10" ht="13.5">
      <c r="A40" s="389" t="s">
        <v>559</v>
      </c>
      <c r="B40" s="361">
        <v>25237</v>
      </c>
      <c r="C40" s="386">
        <v>3577</v>
      </c>
      <c r="D40" s="386">
        <v>14464</v>
      </c>
      <c r="E40" s="361">
        <v>7196</v>
      </c>
      <c r="F40" s="385" t="s">
        <v>556</v>
      </c>
      <c r="G40" s="384">
        <v>14.2</v>
      </c>
      <c r="H40" s="383">
        <v>57.3</v>
      </c>
      <c r="I40" s="382">
        <v>28.5</v>
      </c>
      <c r="J40" s="388"/>
    </row>
    <row r="41" spans="1:10" ht="13.5">
      <c r="A41" s="389" t="s">
        <v>558</v>
      </c>
      <c r="B41" s="361">
        <f>SUM(C41:F41)</f>
        <v>24960</v>
      </c>
      <c r="C41" s="386">
        <v>3473</v>
      </c>
      <c r="D41" s="386">
        <v>14192</v>
      </c>
      <c r="E41" s="361">
        <v>7273</v>
      </c>
      <c r="F41" s="385">
        <v>22</v>
      </c>
      <c r="G41" s="384">
        <v>13.9</v>
      </c>
      <c r="H41" s="383">
        <v>56.9</v>
      </c>
      <c r="I41" s="382">
        <v>29.2</v>
      </c>
      <c r="J41" s="388"/>
    </row>
    <row r="42" spans="1:10" ht="13.5">
      <c r="A42" s="389" t="s">
        <v>557</v>
      </c>
      <c r="B42" s="361">
        <f>SUM(C42:E42)</f>
        <v>24533</v>
      </c>
      <c r="C42" s="386">
        <v>3355</v>
      </c>
      <c r="D42" s="386">
        <v>13921</v>
      </c>
      <c r="E42" s="361">
        <v>7257</v>
      </c>
      <c r="F42" s="385" t="s">
        <v>556</v>
      </c>
      <c r="G42" s="384">
        <v>13.7</v>
      </c>
      <c r="H42" s="383">
        <v>56.7</v>
      </c>
      <c r="I42" s="382">
        <v>29.6</v>
      </c>
      <c r="J42" s="388"/>
    </row>
    <row r="43" spans="1:10" ht="13.5" customHeight="1">
      <c r="A43" s="389"/>
      <c r="B43" s="361"/>
      <c r="C43" s="386"/>
      <c r="D43" s="386"/>
      <c r="E43" s="361"/>
      <c r="F43" s="385"/>
      <c r="G43" s="384"/>
      <c r="H43" s="383"/>
      <c r="I43" s="382"/>
      <c r="J43" s="388"/>
    </row>
    <row r="44" spans="1:10" ht="13.5">
      <c r="A44" s="387" t="s">
        <v>160</v>
      </c>
      <c r="B44" s="361">
        <f aca="true" t="shared" si="1" ref="B44:B53">SUM(C44:F44)</f>
        <v>7910</v>
      </c>
      <c r="C44" s="386">
        <v>1252</v>
      </c>
      <c r="D44" s="386">
        <v>4699</v>
      </c>
      <c r="E44" s="361">
        <v>1944</v>
      </c>
      <c r="F44" s="385">
        <v>15</v>
      </c>
      <c r="G44" s="384">
        <v>15.9</v>
      </c>
      <c r="H44" s="383">
        <v>59.5</v>
      </c>
      <c r="I44" s="382">
        <v>24.6</v>
      </c>
      <c r="J44" s="388"/>
    </row>
    <row r="45" spans="1:10" ht="13.5">
      <c r="A45" s="387" t="s">
        <v>161</v>
      </c>
      <c r="B45" s="361">
        <f t="shared" si="1"/>
        <v>2309</v>
      </c>
      <c r="C45" s="386">
        <v>332</v>
      </c>
      <c r="D45" s="386">
        <v>1380</v>
      </c>
      <c r="E45" s="361">
        <v>595</v>
      </c>
      <c r="F45" s="385">
        <v>2</v>
      </c>
      <c r="G45" s="384">
        <v>14.4</v>
      </c>
      <c r="H45" s="383">
        <v>59.8</v>
      </c>
      <c r="I45" s="382">
        <v>25.8</v>
      </c>
      <c r="J45" s="388"/>
    </row>
    <row r="46" spans="1:10" ht="13.5">
      <c r="A46" s="387" t="s">
        <v>162</v>
      </c>
      <c r="B46" s="361">
        <f t="shared" si="1"/>
        <v>3061</v>
      </c>
      <c r="C46" s="386">
        <v>431</v>
      </c>
      <c r="D46" s="386">
        <v>1777</v>
      </c>
      <c r="E46" s="361">
        <v>853</v>
      </c>
      <c r="F46" s="385">
        <v>0</v>
      </c>
      <c r="G46" s="384">
        <v>14.1</v>
      </c>
      <c r="H46" s="383">
        <v>58</v>
      </c>
      <c r="I46" s="382">
        <v>27.9</v>
      </c>
      <c r="J46" s="388"/>
    </row>
    <row r="47" spans="1:10" ht="13.5">
      <c r="A47" s="387" t="s">
        <v>163</v>
      </c>
      <c r="B47" s="361">
        <f t="shared" si="1"/>
        <v>2106</v>
      </c>
      <c r="C47" s="386">
        <v>244</v>
      </c>
      <c r="D47" s="386">
        <v>1163</v>
      </c>
      <c r="E47" s="361">
        <v>699</v>
      </c>
      <c r="F47" s="385">
        <v>0</v>
      </c>
      <c r="G47" s="384">
        <v>11.6</v>
      </c>
      <c r="H47" s="383">
        <v>55.2</v>
      </c>
      <c r="I47" s="382">
        <v>33.2</v>
      </c>
      <c r="J47" s="388"/>
    </row>
    <row r="48" spans="1:10" ht="13.5">
      <c r="A48" s="387" t="s">
        <v>164</v>
      </c>
      <c r="B48" s="361">
        <f t="shared" si="1"/>
        <v>1510</v>
      </c>
      <c r="C48" s="386">
        <v>227</v>
      </c>
      <c r="D48" s="386">
        <v>837</v>
      </c>
      <c r="E48" s="361">
        <v>445</v>
      </c>
      <c r="F48" s="385">
        <v>1</v>
      </c>
      <c r="G48" s="384">
        <v>15</v>
      </c>
      <c r="H48" s="383">
        <v>55.5</v>
      </c>
      <c r="I48" s="382">
        <v>29.5</v>
      </c>
      <c r="J48" s="388"/>
    </row>
    <row r="49" spans="1:10" ht="13.5">
      <c r="A49" s="387" t="s">
        <v>168</v>
      </c>
      <c r="B49" s="361">
        <f t="shared" si="1"/>
        <v>195</v>
      </c>
      <c r="C49" s="386">
        <v>8</v>
      </c>
      <c r="D49" s="386">
        <v>64</v>
      </c>
      <c r="E49" s="361">
        <v>123</v>
      </c>
      <c r="F49" s="385">
        <v>0</v>
      </c>
      <c r="G49" s="384">
        <v>4.1</v>
      </c>
      <c r="H49" s="383">
        <v>32.8</v>
      </c>
      <c r="I49" s="382">
        <v>63.1</v>
      </c>
      <c r="J49" s="388"/>
    </row>
    <row r="50" spans="1:10" ht="13.5">
      <c r="A50" s="387" t="s">
        <v>169</v>
      </c>
      <c r="B50" s="361">
        <f t="shared" si="1"/>
        <v>1021</v>
      </c>
      <c r="C50" s="386">
        <v>118</v>
      </c>
      <c r="D50" s="386">
        <v>547</v>
      </c>
      <c r="E50" s="361">
        <v>356</v>
      </c>
      <c r="F50" s="385">
        <v>0</v>
      </c>
      <c r="G50" s="384">
        <v>11.5</v>
      </c>
      <c r="H50" s="383">
        <v>53.6</v>
      </c>
      <c r="I50" s="382">
        <v>34.9</v>
      </c>
      <c r="J50" s="388"/>
    </row>
    <row r="51" spans="1:10" ht="13.5">
      <c r="A51" s="387" t="s">
        <v>170</v>
      </c>
      <c r="B51" s="361">
        <f t="shared" si="1"/>
        <v>3200</v>
      </c>
      <c r="C51" s="386">
        <v>452</v>
      </c>
      <c r="D51" s="386">
        <v>1844</v>
      </c>
      <c r="E51" s="361">
        <v>902</v>
      </c>
      <c r="F51" s="385">
        <v>2</v>
      </c>
      <c r="G51" s="384">
        <v>14.1</v>
      </c>
      <c r="H51" s="383">
        <v>57.7</v>
      </c>
      <c r="I51" s="382">
        <v>28.2</v>
      </c>
      <c r="J51" s="388"/>
    </row>
    <row r="52" spans="1:10" ht="13.5">
      <c r="A52" s="387" t="s">
        <v>171</v>
      </c>
      <c r="B52" s="361">
        <f t="shared" si="1"/>
        <v>2414</v>
      </c>
      <c r="C52" s="386">
        <v>290</v>
      </c>
      <c r="D52" s="386">
        <v>1276</v>
      </c>
      <c r="E52" s="361">
        <v>846</v>
      </c>
      <c r="F52" s="385">
        <v>2</v>
      </c>
      <c r="G52" s="384">
        <v>12</v>
      </c>
      <c r="H52" s="383">
        <v>52.9</v>
      </c>
      <c r="I52" s="382">
        <v>35.1</v>
      </c>
      <c r="J52" s="388"/>
    </row>
    <row r="53" spans="1:10" ht="14.25" thickBot="1">
      <c r="A53" s="381" t="s">
        <v>172</v>
      </c>
      <c r="B53" s="380">
        <f t="shared" si="1"/>
        <v>1234</v>
      </c>
      <c r="C53" s="379">
        <v>119</v>
      </c>
      <c r="D53" s="379">
        <v>605</v>
      </c>
      <c r="E53" s="378">
        <v>510</v>
      </c>
      <c r="F53" s="377">
        <v>0</v>
      </c>
      <c r="G53" s="376">
        <v>9.7</v>
      </c>
      <c r="H53" s="375">
        <v>49</v>
      </c>
      <c r="I53" s="374">
        <v>41.3</v>
      </c>
      <c r="J53" s="388"/>
    </row>
    <row r="54" spans="1:10" ht="13.5">
      <c r="A54" s="373" t="s">
        <v>555</v>
      </c>
      <c r="B54" s="364"/>
      <c r="C54" s="364"/>
      <c r="D54" s="364"/>
      <c r="H54" s="372"/>
      <c r="I54" s="363" t="s">
        <v>593</v>
      </c>
      <c r="J54" s="371"/>
    </row>
    <row r="56" ht="13.5">
      <c r="B56" s="370"/>
    </row>
    <row r="58" spans="7:10" ht="13.5">
      <c r="G58" s="388"/>
      <c r="H58" s="388"/>
      <c r="I58" s="388"/>
      <c r="J58" s="388"/>
    </row>
    <row r="59" spans="7:10" ht="13.5">
      <c r="G59" s="388"/>
      <c r="H59" s="388"/>
      <c r="I59" s="388"/>
      <c r="J59" s="388"/>
    </row>
    <row r="60" spans="7:10" ht="13.5">
      <c r="G60" s="388"/>
      <c r="H60" s="388"/>
      <c r="I60" s="388"/>
      <c r="J60" s="388"/>
    </row>
    <row r="61" spans="7:10" ht="13.5">
      <c r="G61" s="388"/>
      <c r="H61" s="388"/>
      <c r="I61" s="388"/>
      <c r="J61" s="388"/>
    </row>
    <row r="62" spans="7:10" ht="13.5">
      <c r="G62" s="388"/>
      <c r="H62" s="388"/>
      <c r="I62" s="388"/>
      <c r="J62" s="388"/>
    </row>
    <row r="63" spans="7:10" ht="13.5">
      <c r="G63" s="388"/>
      <c r="H63" s="388"/>
      <c r="I63" s="388"/>
      <c r="J63" s="388"/>
    </row>
    <row r="64" spans="7:10" ht="13.5">
      <c r="G64" s="388"/>
      <c r="H64" s="388"/>
      <c r="I64" s="388"/>
      <c r="J64" s="388"/>
    </row>
    <row r="65" spans="7:10" ht="13.5">
      <c r="G65" s="388"/>
      <c r="H65" s="388"/>
      <c r="I65" s="388"/>
      <c r="J65" s="388"/>
    </row>
    <row r="66" spans="7:10" ht="13.5">
      <c r="G66" s="388"/>
      <c r="H66" s="388"/>
      <c r="I66" s="388"/>
      <c r="J66" s="388"/>
    </row>
    <row r="67" spans="7:10" ht="13.5">
      <c r="G67" s="388"/>
      <c r="H67" s="388"/>
      <c r="I67" s="388"/>
      <c r="J67" s="388"/>
    </row>
  </sheetData>
  <sheetProtection/>
  <mergeCells count="7">
    <mergeCell ref="H19:H20"/>
    <mergeCell ref="I19:I20"/>
    <mergeCell ref="F19:F20"/>
    <mergeCell ref="B18:F18"/>
    <mergeCell ref="G18:I18"/>
    <mergeCell ref="B19:B20"/>
    <mergeCell ref="G19:G20"/>
  </mergeCells>
  <printOptions/>
  <pageMargins left="0.5905511811023623" right="0.5905511811023623" top="0.984251968503937" bottom="0.6692913385826772" header="0.5118110236220472" footer="0.5118110236220472"/>
  <pageSetup horizontalDpi="300" verticalDpi="300" orientation="portrait" paperSize="9" r:id="rId2"/>
  <headerFooter alignWithMargins="0">
    <oddHeader>&amp;R&amp;12人　口</oddHeader>
    <oddFooter>&amp;C17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K14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13.625" style="0" customWidth="1"/>
    <col min="2" max="3" width="8.125" style="0" customWidth="1"/>
    <col min="4" max="10" width="6.625" style="0" customWidth="1"/>
  </cols>
  <sheetData>
    <row r="1" ht="17.25" customHeight="1">
      <c r="A1" s="43" t="s">
        <v>336</v>
      </c>
    </row>
    <row r="2" spans="1:11" ht="18" thickBot="1">
      <c r="A2" s="43"/>
      <c r="K2" s="474" t="s">
        <v>320</v>
      </c>
    </row>
    <row r="3" spans="1:11" ht="13.5">
      <c r="A3" s="149"/>
      <c r="B3" s="150"/>
      <c r="C3" s="151"/>
      <c r="D3" s="152" t="s">
        <v>332</v>
      </c>
      <c r="E3" s="637" t="s">
        <v>333</v>
      </c>
      <c r="F3" s="638"/>
      <c r="G3" s="639"/>
      <c r="H3" s="637" t="s">
        <v>334</v>
      </c>
      <c r="I3" s="638"/>
      <c r="J3" s="639"/>
      <c r="K3" s="153" t="s">
        <v>335</v>
      </c>
    </row>
    <row r="4" spans="1:11" ht="13.5">
      <c r="A4" s="154"/>
      <c r="B4" s="155" t="s">
        <v>336</v>
      </c>
      <c r="C4" s="156" t="s">
        <v>337</v>
      </c>
      <c r="D4" s="7"/>
      <c r="E4" s="157"/>
      <c r="F4" s="155"/>
      <c r="G4" s="155"/>
      <c r="H4" s="157"/>
      <c r="I4" s="155"/>
      <c r="J4" s="155"/>
      <c r="K4" s="158" t="s">
        <v>338</v>
      </c>
    </row>
    <row r="5" spans="1:11" ht="14.25" thickBot="1">
      <c r="A5" s="159"/>
      <c r="B5" s="160"/>
      <c r="C5" s="145"/>
      <c r="D5" s="161" t="s">
        <v>339</v>
      </c>
      <c r="E5" s="161" t="s">
        <v>340</v>
      </c>
      <c r="F5" s="162" t="s">
        <v>341</v>
      </c>
      <c r="G5" s="162" t="s">
        <v>342</v>
      </c>
      <c r="H5" s="160" t="s">
        <v>340</v>
      </c>
      <c r="I5" s="162" t="s">
        <v>341</v>
      </c>
      <c r="J5" s="162" t="s">
        <v>342</v>
      </c>
      <c r="K5" s="163" t="s">
        <v>343</v>
      </c>
    </row>
    <row r="6" spans="1:11" ht="14.25" thickTop="1">
      <c r="A6" s="154"/>
      <c r="B6" s="164"/>
      <c r="C6" s="165"/>
      <c r="D6" s="164"/>
      <c r="E6" s="166"/>
      <c r="F6" s="165"/>
      <c r="G6" s="165"/>
      <c r="H6" s="164"/>
      <c r="I6" s="165"/>
      <c r="J6" s="165"/>
      <c r="K6" s="167" t="s">
        <v>344</v>
      </c>
    </row>
    <row r="7" spans="1:11" ht="13.5">
      <c r="A7" s="479" t="s">
        <v>598</v>
      </c>
      <c r="B7" s="169">
        <v>32008</v>
      </c>
      <c r="C7" s="170">
        <v>32159</v>
      </c>
      <c r="D7" s="171">
        <f aca="true" t="shared" si="0" ref="D7:D12">H7-E7</f>
        <v>-151</v>
      </c>
      <c r="E7" s="172">
        <f aca="true" t="shared" si="1" ref="E7:E12">F7+G7</f>
        <v>2167</v>
      </c>
      <c r="F7" s="170">
        <v>1506</v>
      </c>
      <c r="G7" s="170">
        <v>661</v>
      </c>
      <c r="H7" s="169">
        <f aca="true" t="shared" si="2" ref="H7:H12">I7+J7</f>
        <v>2016</v>
      </c>
      <c r="I7" s="170">
        <v>1148</v>
      </c>
      <c r="J7" s="170">
        <v>868</v>
      </c>
      <c r="K7" s="173">
        <f aca="true" t="shared" si="3" ref="K7:K12">B7/C7*100</f>
        <v>99.53045803663049</v>
      </c>
    </row>
    <row r="8" spans="1:11" ht="13.5">
      <c r="A8" s="168" t="s">
        <v>345</v>
      </c>
      <c r="B8" s="169">
        <v>30777</v>
      </c>
      <c r="C8" s="170">
        <v>30796</v>
      </c>
      <c r="D8" s="171">
        <f t="shared" si="0"/>
        <v>-19</v>
      </c>
      <c r="E8" s="172">
        <f t="shared" si="1"/>
        <v>2294</v>
      </c>
      <c r="F8" s="170">
        <v>1775</v>
      </c>
      <c r="G8" s="170">
        <v>519</v>
      </c>
      <c r="H8" s="169">
        <f t="shared" si="2"/>
        <v>2275</v>
      </c>
      <c r="I8" s="170">
        <v>1369</v>
      </c>
      <c r="J8" s="170">
        <v>906</v>
      </c>
      <c r="K8" s="173">
        <f t="shared" si="3"/>
        <v>99.93830367580205</v>
      </c>
    </row>
    <row r="9" spans="1:11" ht="13.5">
      <c r="A9" s="168" t="s">
        <v>346</v>
      </c>
      <c r="B9" s="169">
        <v>29873</v>
      </c>
      <c r="C9" s="170">
        <v>30073</v>
      </c>
      <c r="D9" s="171">
        <f t="shared" si="0"/>
        <v>-200</v>
      </c>
      <c r="E9" s="172">
        <f t="shared" si="1"/>
        <v>2587</v>
      </c>
      <c r="F9" s="170">
        <v>2133</v>
      </c>
      <c r="G9" s="170">
        <v>454</v>
      </c>
      <c r="H9" s="169">
        <f t="shared" si="2"/>
        <v>2387</v>
      </c>
      <c r="I9" s="170">
        <v>1622</v>
      </c>
      <c r="J9" s="170">
        <v>765</v>
      </c>
      <c r="K9" s="173">
        <f t="shared" si="3"/>
        <v>99.3349516177302</v>
      </c>
    </row>
    <row r="10" spans="1:11" ht="13.5">
      <c r="A10" s="168" t="s">
        <v>347</v>
      </c>
      <c r="B10" s="169">
        <v>29059</v>
      </c>
      <c r="C10" s="170">
        <v>29034</v>
      </c>
      <c r="D10" s="171">
        <f t="shared" si="0"/>
        <v>25</v>
      </c>
      <c r="E10" s="172">
        <f t="shared" si="1"/>
        <v>2544</v>
      </c>
      <c r="F10" s="170">
        <v>2211</v>
      </c>
      <c r="G10" s="170">
        <v>333</v>
      </c>
      <c r="H10" s="169">
        <f t="shared" si="2"/>
        <v>2569</v>
      </c>
      <c r="I10" s="170">
        <v>1932</v>
      </c>
      <c r="J10" s="170">
        <v>637</v>
      </c>
      <c r="K10" s="173">
        <f t="shared" si="3"/>
        <v>100.08610594475442</v>
      </c>
    </row>
    <row r="11" spans="1:11" ht="13.5">
      <c r="A11" s="479" t="s">
        <v>599</v>
      </c>
      <c r="B11" s="169">
        <v>27856</v>
      </c>
      <c r="C11" s="170">
        <v>28114</v>
      </c>
      <c r="D11" s="171">
        <f t="shared" si="0"/>
        <v>-258</v>
      </c>
      <c r="E11" s="172">
        <f t="shared" si="1"/>
        <v>3007</v>
      </c>
      <c r="F11" s="170">
        <v>2577</v>
      </c>
      <c r="G11" s="170">
        <v>430</v>
      </c>
      <c r="H11" s="169">
        <f t="shared" si="2"/>
        <v>2749</v>
      </c>
      <c r="I11" s="170">
        <v>2093</v>
      </c>
      <c r="J11" s="170">
        <v>656</v>
      </c>
      <c r="K11" s="173">
        <f t="shared" si="3"/>
        <v>99.08230774702996</v>
      </c>
    </row>
    <row r="12" spans="1:11" ht="13.5">
      <c r="A12" s="168" t="s">
        <v>188</v>
      </c>
      <c r="B12" s="169">
        <v>27458</v>
      </c>
      <c r="C12" s="170">
        <v>27423</v>
      </c>
      <c r="D12" s="171">
        <f t="shared" si="0"/>
        <v>35</v>
      </c>
      <c r="E12" s="172">
        <f t="shared" si="1"/>
        <v>3077</v>
      </c>
      <c r="F12" s="170">
        <v>2659</v>
      </c>
      <c r="G12" s="170">
        <v>418</v>
      </c>
      <c r="H12" s="174">
        <f t="shared" si="2"/>
        <v>3112</v>
      </c>
      <c r="I12" s="170">
        <v>2573</v>
      </c>
      <c r="J12" s="170">
        <v>539</v>
      </c>
      <c r="K12" s="175">
        <f t="shared" si="3"/>
        <v>100.12763009152901</v>
      </c>
    </row>
    <row r="13" spans="1:11" ht="14.25" thickBot="1">
      <c r="A13" s="348" t="s">
        <v>366</v>
      </c>
      <c r="B13" s="339">
        <v>26502</v>
      </c>
      <c r="C13" s="176">
        <v>26420</v>
      </c>
      <c r="D13" s="340">
        <v>82</v>
      </c>
      <c r="E13" s="341">
        <v>3300</v>
      </c>
      <c r="F13" s="176">
        <v>2820</v>
      </c>
      <c r="G13" s="176">
        <v>480</v>
      </c>
      <c r="H13" s="342">
        <v>3382</v>
      </c>
      <c r="I13" s="176">
        <v>2860</v>
      </c>
      <c r="J13" s="176">
        <v>522</v>
      </c>
      <c r="K13" s="177">
        <v>100.31037093111279</v>
      </c>
    </row>
    <row r="14" ht="13.5">
      <c r="K14" s="460" t="s">
        <v>151</v>
      </c>
    </row>
  </sheetData>
  <sheetProtection/>
  <mergeCells count="2">
    <mergeCell ref="H3:J3"/>
    <mergeCell ref="E3:G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&amp;L&amp;12人　口</oddHeader>
    <oddFooter>&amp;C18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G51"/>
  <sheetViews>
    <sheetView zoomScalePageLayoutView="0" workbookViewId="0" topLeftCell="A1">
      <selection activeCell="G44" sqref="G44"/>
    </sheetView>
  </sheetViews>
  <sheetFormatPr defaultColWidth="9.00390625" defaultRowHeight="13.5"/>
  <cols>
    <col min="1" max="3" width="12.125" style="0" customWidth="1"/>
    <col min="4" max="4" width="12.625" style="0" customWidth="1"/>
    <col min="5" max="6" width="12.125" style="0" customWidth="1"/>
    <col min="7" max="7" width="12.625" style="0" customWidth="1"/>
  </cols>
  <sheetData>
    <row r="1" ht="17.25" customHeight="1">
      <c r="A1" s="178" t="s">
        <v>582</v>
      </c>
    </row>
    <row r="2" ht="17.25" customHeight="1">
      <c r="A2" s="178"/>
    </row>
    <row r="3" ht="19.5" customHeight="1">
      <c r="A3" s="178"/>
    </row>
    <row r="4" ht="19.5" customHeight="1">
      <c r="A4" s="178"/>
    </row>
    <row r="5" ht="19.5" customHeight="1">
      <c r="A5" s="178"/>
    </row>
    <row r="6" ht="19.5" customHeight="1">
      <c r="A6" s="178"/>
    </row>
    <row r="7" ht="19.5" customHeight="1">
      <c r="A7" s="178"/>
    </row>
    <row r="8" ht="19.5" customHeight="1">
      <c r="A8" s="178"/>
    </row>
    <row r="9" ht="19.5" customHeight="1">
      <c r="A9" s="178"/>
    </row>
    <row r="10" ht="19.5" customHeight="1">
      <c r="A10" s="178"/>
    </row>
    <row r="11" ht="19.5" customHeight="1">
      <c r="A11" s="178"/>
    </row>
    <row r="12" ht="19.5" customHeight="1">
      <c r="A12" s="178"/>
    </row>
    <row r="13" ht="19.5" customHeight="1">
      <c r="A13" s="178"/>
    </row>
    <row r="14" ht="19.5" customHeight="1">
      <c r="A14" s="178"/>
    </row>
    <row r="15" ht="19.5" customHeight="1">
      <c r="A15" s="178"/>
    </row>
    <row r="16" ht="16.5" customHeight="1">
      <c r="A16" s="178"/>
    </row>
    <row r="17" ht="18.75" customHeight="1">
      <c r="A17" s="178"/>
    </row>
    <row r="18" ht="18" thickBot="1">
      <c r="A18" s="178"/>
    </row>
    <row r="19" spans="1:7" ht="13.5">
      <c r="A19" s="640" t="s">
        <v>348</v>
      </c>
      <c r="B19" s="642" t="s">
        <v>349</v>
      </c>
      <c r="C19" s="643"/>
      <c r="D19" s="643"/>
      <c r="E19" s="642" t="s">
        <v>350</v>
      </c>
      <c r="F19" s="643"/>
      <c r="G19" s="644"/>
    </row>
    <row r="20" spans="1:7" ht="14.25" thickBot="1">
      <c r="A20" s="641"/>
      <c r="B20" s="47" t="s">
        <v>351</v>
      </c>
      <c r="C20" s="44" t="s">
        <v>352</v>
      </c>
      <c r="D20" s="47" t="s">
        <v>353</v>
      </c>
      <c r="E20" s="179" t="s">
        <v>354</v>
      </c>
      <c r="F20" s="44" t="s">
        <v>355</v>
      </c>
      <c r="G20" s="180" t="s">
        <v>353</v>
      </c>
    </row>
    <row r="21" spans="1:7" ht="14.25" thickTop="1">
      <c r="A21" s="38" t="s">
        <v>356</v>
      </c>
      <c r="B21" s="181">
        <v>513</v>
      </c>
      <c r="C21" s="182">
        <v>337</v>
      </c>
      <c r="D21" s="181">
        <f>B21-C21</f>
        <v>176</v>
      </c>
      <c r="E21" s="183">
        <v>1231</v>
      </c>
      <c r="F21" s="184">
        <v>1747</v>
      </c>
      <c r="G21" s="185">
        <f>E21-F21</f>
        <v>-516</v>
      </c>
    </row>
    <row r="22" spans="1:7" ht="13.5">
      <c r="A22" s="62" t="s">
        <v>489</v>
      </c>
      <c r="B22" s="181">
        <v>428</v>
      </c>
      <c r="C22" s="182">
        <v>313</v>
      </c>
      <c r="D22" s="181">
        <f aca="true" t="shared" si="0" ref="D22:D43">B22-C22</f>
        <v>115</v>
      </c>
      <c r="E22" s="183">
        <v>890</v>
      </c>
      <c r="F22" s="184">
        <v>1441</v>
      </c>
      <c r="G22" s="185">
        <f aca="true" t="shared" si="1" ref="G22:G43">E22-F22</f>
        <v>-551</v>
      </c>
    </row>
    <row r="23" spans="1:7" ht="13.5">
      <c r="A23" s="62" t="s">
        <v>488</v>
      </c>
      <c r="B23" s="181">
        <v>404</v>
      </c>
      <c r="C23" s="182">
        <v>278</v>
      </c>
      <c r="D23" s="181">
        <f t="shared" si="0"/>
        <v>126</v>
      </c>
      <c r="E23" s="183">
        <v>856</v>
      </c>
      <c r="F23" s="184">
        <v>1126</v>
      </c>
      <c r="G23" s="185">
        <f t="shared" si="1"/>
        <v>-270</v>
      </c>
    </row>
    <row r="24" spans="1:7" ht="13.5">
      <c r="A24" s="62" t="s">
        <v>487</v>
      </c>
      <c r="B24" s="181">
        <v>380</v>
      </c>
      <c r="C24" s="182">
        <v>274</v>
      </c>
      <c r="D24" s="181">
        <f t="shared" si="0"/>
        <v>106</v>
      </c>
      <c r="E24" s="183">
        <v>861</v>
      </c>
      <c r="F24" s="184">
        <v>1088</v>
      </c>
      <c r="G24" s="185">
        <f t="shared" si="1"/>
        <v>-227</v>
      </c>
    </row>
    <row r="25" spans="1:7" ht="13.5">
      <c r="A25" s="62" t="s">
        <v>486</v>
      </c>
      <c r="B25" s="181">
        <v>334</v>
      </c>
      <c r="C25" s="182">
        <v>263</v>
      </c>
      <c r="D25" s="181">
        <f t="shared" si="0"/>
        <v>71</v>
      </c>
      <c r="E25" s="183">
        <v>764</v>
      </c>
      <c r="F25" s="184">
        <v>1157</v>
      </c>
      <c r="G25" s="185">
        <f t="shared" si="1"/>
        <v>-393</v>
      </c>
    </row>
    <row r="26" spans="1:7" ht="13.5">
      <c r="A26" s="62" t="s">
        <v>485</v>
      </c>
      <c r="B26" s="181">
        <v>340</v>
      </c>
      <c r="C26" s="182">
        <v>273</v>
      </c>
      <c r="D26" s="181">
        <f t="shared" si="0"/>
        <v>67</v>
      </c>
      <c r="E26" s="183">
        <v>890</v>
      </c>
      <c r="F26" s="184">
        <v>1094</v>
      </c>
      <c r="G26" s="185">
        <f t="shared" si="1"/>
        <v>-204</v>
      </c>
    </row>
    <row r="27" spans="1:7" ht="13.5">
      <c r="A27" s="62" t="s">
        <v>484</v>
      </c>
      <c r="B27" s="181">
        <v>334</v>
      </c>
      <c r="C27" s="182">
        <v>274</v>
      </c>
      <c r="D27" s="181">
        <f t="shared" si="0"/>
        <v>60</v>
      </c>
      <c r="E27" s="183">
        <v>840</v>
      </c>
      <c r="F27" s="184">
        <v>1038</v>
      </c>
      <c r="G27" s="185">
        <f t="shared" si="1"/>
        <v>-198</v>
      </c>
    </row>
    <row r="28" spans="1:7" ht="13.5">
      <c r="A28" s="62" t="s">
        <v>483</v>
      </c>
      <c r="B28" s="181">
        <v>356</v>
      </c>
      <c r="C28" s="182">
        <v>274</v>
      </c>
      <c r="D28" s="181">
        <f t="shared" si="0"/>
        <v>82</v>
      </c>
      <c r="E28" s="183">
        <v>834</v>
      </c>
      <c r="F28" s="184">
        <v>1011</v>
      </c>
      <c r="G28" s="185">
        <f t="shared" si="1"/>
        <v>-177</v>
      </c>
    </row>
    <row r="29" spans="1:7" ht="13.5">
      <c r="A29" s="297" t="s">
        <v>183</v>
      </c>
      <c r="B29" s="181">
        <v>296</v>
      </c>
      <c r="C29" s="182">
        <v>272</v>
      </c>
      <c r="D29" s="181">
        <f t="shared" si="0"/>
        <v>24</v>
      </c>
      <c r="E29" s="183">
        <v>748</v>
      </c>
      <c r="F29" s="184">
        <v>1001</v>
      </c>
      <c r="G29" s="185">
        <f t="shared" si="1"/>
        <v>-253</v>
      </c>
    </row>
    <row r="30" spans="1:7" ht="13.5">
      <c r="A30" s="62" t="s">
        <v>368</v>
      </c>
      <c r="B30" s="181">
        <v>316</v>
      </c>
      <c r="C30" s="182">
        <v>260</v>
      </c>
      <c r="D30" s="181">
        <f t="shared" si="0"/>
        <v>56</v>
      </c>
      <c r="E30" s="183">
        <v>771</v>
      </c>
      <c r="F30" s="184">
        <v>968</v>
      </c>
      <c r="G30" s="185">
        <f t="shared" si="1"/>
        <v>-197</v>
      </c>
    </row>
    <row r="31" spans="1:7" ht="13.5">
      <c r="A31" s="62" t="s">
        <v>369</v>
      </c>
      <c r="B31" s="181">
        <v>296</v>
      </c>
      <c r="C31" s="182">
        <v>212</v>
      </c>
      <c r="D31" s="181">
        <f t="shared" si="0"/>
        <v>84</v>
      </c>
      <c r="E31" s="183">
        <v>695</v>
      </c>
      <c r="F31" s="184">
        <v>964</v>
      </c>
      <c r="G31" s="185">
        <f t="shared" si="1"/>
        <v>-269</v>
      </c>
    </row>
    <row r="32" spans="1:7" ht="13.5">
      <c r="A32" s="62" t="s">
        <v>370</v>
      </c>
      <c r="B32" s="181">
        <v>276</v>
      </c>
      <c r="C32" s="182">
        <v>253</v>
      </c>
      <c r="D32" s="181">
        <f t="shared" si="0"/>
        <v>23</v>
      </c>
      <c r="E32" s="183">
        <v>747</v>
      </c>
      <c r="F32" s="184">
        <v>926</v>
      </c>
      <c r="G32" s="185">
        <f t="shared" si="1"/>
        <v>-179</v>
      </c>
    </row>
    <row r="33" spans="1:7" ht="13.5">
      <c r="A33" s="62" t="s">
        <v>357</v>
      </c>
      <c r="B33" s="181">
        <v>272</v>
      </c>
      <c r="C33" s="182">
        <v>272</v>
      </c>
      <c r="D33" s="181">
        <f t="shared" si="0"/>
        <v>0</v>
      </c>
      <c r="E33" s="183">
        <v>657</v>
      </c>
      <c r="F33" s="184">
        <v>836</v>
      </c>
      <c r="G33" s="185">
        <f t="shared" si="1"/>
        <v>-179</v>
      </c>
    </row>
    <row r="34" spans="1:7" ht="13.5">
      <c r="A34" s="62" t="s">
        <v>371</v>
      </c>
      <c r="B34" s="181">
        <v>295</v>
      </c>
      <c r="C34" s="182">
        <v>275</v>
      </c>
      <c r="D34" s="181">
        <f t="shared" si="0"/>
        <v>20</v>
      </c>
      <c r="E34" s="183">
        <v>790</v>
      </c>
      <c r="F34" s="184">
        <v>870</v>
      </c>
      <c r="G34" s="185">
        <f t="shared" si="1"/>
        <v>-80</v>
      </c>
    </row>
    <row r="35" spans="1:7" ht="13.5">
      <c r="A35" s="62" t="s">
        <v>372</v>
      </c>
      <c r="B35" s="181">
        <v>262</v>
      </c>
      <c r="C35" s="182">
        <v>311</v>
      </c>
      <c r="D35" s="181">
        <f t="shared" si="0"/>
        <v>-49</v>
      </c>
      <c r="E35" s="183">
        <v>664</v>
      </c>
      <c r="F35" s="184">
        <v>900</v>
      </c>
      <c r="G35" s="185">
        <f t="shared" si="1"/>
        <v>-236</v>
      </c>
    </row>
    <row r="36" spans="1:7" ht="13.5">
      <c r="A36" s="62" t="s">
        <v>358</v>
      </c>
      <c r="B36" s="181">
        <v>272</v>
      </c>
      <c r="C36" s="182">
        <v>300</v>
      </c>
      <c r="D36" s="181">
        <f t="shared" si="0"/>
        <v>-28</v>
      </c>
      <c r="E36" s="183">
        <v>696</v>
      </c>
      <c r="F36" s="184">
        <v>785</v>
      </c>
      <c r="G36" s="185">
        <f t="shared" si="1"/>
        <v>-89</v>
      </c>
    </row>
    <row r="37" spans="1:7" ht="13.5">
      <c r="A37" s="62" t="s">
        <v>359</v>
      </c>
      <c r="B37" s="181">
        <v>250</v>
      </c>
      <c r="C37" s="182">
        <v>276</v>
      </c>
      <c r="D37" s="181">
        <f t="shared" si="0"/>
        <v>-26</v>
      </c>
      <c r="E37" s="183">
        <v>805</v>
      </c>
      <c r="F37" s="184">
        <v>896</v>
      </c>
      <c r="G37" s="185">
        <f t="shared" si="1"/>
        <v>-91</v>
      </c>
    </row>
    <row r="38" spans="1:7" ht="13.5">
      <c r="A38" s="62" t="s">
        <v>360</v>
      </c>
      <c r="B38" s="181">
        <v>256</v>
      </c>
      <c r="C38" s="182">
        <v>298</v>
      </c>
      <c r="D38" s="181">
        <f t="shared" si="0"/>
        <v>-42</v>
      </c>
      <c r="E38" s="183">
        <v>813</v>
      </c>
      <c r="F38" s="184">
        <v>828</v>
      </c>
      <c r="G38" s="185">
        <f t="shared" si="1"/>
        <v>-15</v>
      </c>
    </row>
    <row r="39" spans="1:7" ht="13.5">
      <c r="A39" s="62" t="s">
        <v>361</v>
      </c>
      <c r="B39" s="181">
        <v>258</v>
      </c>
      <c r="C39" s="182">
        <v>307</v>
      </c>
      <c r="D39" s="181">
        <f t="shared" si="0"/>
        <v>-49</v>
      </c>
      <c r="E39" s="183">
        <v>776</v>
      </c>
      <c r="F39" s="184">
        <v>921</v>
      </c>
      <c r="G39" s="185">
        <f t="shared" si="1"/>
        <v>-145</v>
      </c>
    </row>
    <row r="40" spans="1:7" ht="13.5">
      <c r="A40" s="62" t="s">
        <v>362</v>
      </c>
      <c r="B40" s="181">
        <v>239</v>
      </c>
      <c r="C40" s="182">
        <v>277</v>
      </c>
      <c r="D40" s="181">
        <f t="shared" si="0"/>
        <v>-38</v>
      </c>
      <c r="E40" s="183">
        <v>699</v>
      </c>
      <c r="F40" s="184">
        <v>955</v>
      </c>
      <c r="G40" s="185">
        <f t="shared" si="1"/>
        <v>-256</v>
      </c>
    </row>
    <row r="41" spans="1:7" ht="13.5">
      <c r="A41" s="62" t="s">
        <v>363</v>
      </c>
      <c r="B41" s="181">
        <v>240</v>
      </c>
      <c r="C41" s="182">
        <v>298</v>
      </c>
      <c r="D41" s="181">
        <f t="shared" si="0"/>
        <v>-58</v>
      </c>
      <c r="E41" s="183">
        <v>762</v>
      </c>
      <c r="F41" s="184">
        <v>951</v>
      </c>
      <c r="G41" s="185">
        <f t="shared" si="1"/>
        <v>-189</v>
      </c>
    </row>
    <row r="42" spans="1:7" ht="13.5">
      <c r="A42" s="62" t="s">
        <v>364</v>
      </c>
      <c r="B42" s="181">
        <v>250</v>
      </c>
      <c r="C42" s="182">
        <v>276</v>
      </c>
      <c r="D42" s="181">
        <f t="shared" si="0"/>
        <v>-26</v>
      </c>
      <c r="E42" s="183">
        <v>737</v>
      </c>
      <c r="F42" s="184">
        <v>851</v>
      </c>
      <c r="G42" s="185">
        <f t="shared" si="1"/>
        <v>-114</v>
      </c>
    </row>
    <row r="43" spans="1:7" ht="13.5">
      <c r="A43" s="62" t="s">
        <v>365</v>
      </c>
      <c r="B43" s="181">
        <v>245</v>
      </c>
      <c r="C43" s="182">
        <v>336</v>
      </c>
      <c r="D43" s="181">
        <f t="shared" si="0"/>
        <v>-91</v>
      </c>
      <c r="E43" s="183">
        <v>673</v>
      </c>
      <c r="F43" s="184">
        <v>900</v>
      </c>
      <c r="G43" s="185">
        <f t="shared" si="1"/>
        <v>-227</v>
      </c>
    </row>
    <row r="44" spans="1:7" ht="13.5">
      <c r="A44" s="62" t="s">
        <v>366</v>
      </c>
      <c r="B44" s="181">
        <v>201</v>
      </c>
      <c r="C44" s="182">
        <v>301</v>
      </c>
      <c r="D44" s="181">
        <f>B44-C44</f>
        <v>-100</v>
      </c>
      <c r="E44" s="183">
        <v>845</v>
      </c>
      <c r="F44" s="184">
        <v>956</v>
      </c>
      <c r="G44" s="185">
        <f>E44-F44</f>
        <v>-111</v>
      </c>
    </row>
    <row r="45" spans="1:7" ht="13.5">
      <c r="A45" s="62" t="s">
        <v>194</v>
      </c>
      <c r="B45" s="181">
        <v>217</v>
      </c>
      <c r="C45" s="182">
        <v>306</v>
      </c>
      <c r="D45" s="181">
        <v>-89</v>
      </c>
      <c r="E45" s="183">
        <v>588</v>
      </c>
      <c r="F45" s="184">
        <v>872</v>
      </c>
      <c r="G45" s="185">
        <v>-284</v>
      </c>
    </row>
    <row r="46" spans="1:7" ht="13.5">
      <c r="A46" s="62" t="s">
        <v>195</v>
      </c>
      <c r="B46" s="181">
        <v>190</v>
      </c>
      <c r="C46" s="182">
        <v>236</v>
      </c>
      <c r="D46" s="181">
        <f>B46-C46</f>
        <v>-46</v>
      </c>
      <c r="E46" s="183">
        <v>668</v>
      </c>
      <c r="F46" s="184">
        <v>909</v>
      </c>
      <c r="G46" s="185">
        <f>E46-F46</f>
        <v>-241</v>
      </c>
    </row>
    <row r="47" spans="1:7" ht="13.5">
      <c r="A47" s="62" t="s">
        <v>196</v>
      </c>
      <c r="B47" s="181">
        <v>172</v>
      </c>
      <c r="C47" s="182">
        <v>277</v>
      </c>
      <c r="D47" s="181">
        <f>B47-C47</f>
        <v>-105</v>
      </c>
      <c r="E47" s="183">
        <v>580</v>
      </c>
      <c r="F47" s="184">
        <v>807</v>
      </c>
      <c r="G47" s="185">
        <f>E47-F47</f>
        <v>-227</v>
      </c>
    </row>
    <row r="48" spans="1:7" ht="13.5">
      <c r="A48" s="62" t="s">
        <v>197</v>
      </c>
      <c r="B48" s="181">
        <v>194</v>
      </c>
      <c r="C48" s="182">
        <v>279</v>
      </c>
      <c r="D48" s="181">
        <v>-88</v>
      </c>
      <c r="E48" s="183">
        <v>654</v>
      </c>
      <c r="F48" s="184">
        <v>800</v>
      </c>
      <c r="G48" s="185">
        <f>E48-F48</f>
        <v>-146</v>
      </c>
    </row>
    <row r="49" spans="1:7" ht="13.5">
      <c r="A49" s="62" t="s">
        <v>513</v>
      </c>
      <c r="B49" s="181">
        <v>197</v>
      </c>
      <c r="C49" s="182">
        <v>311</v>
      </c>
      <c r="D49" s="181">
        <f>B49-C49</f>
        <v>-114</v>
      </c>
      <c r="E49" s="183">
        <v>601</v>
      </c>
      <c r="F49" s="184">
        <v>811</v>
      </c>
      <c r="G49" s="185">
        <f>E49-F49</f>
        <v>-210</v>
      </c>
    </row>
    <row r="50" spans="1:7" ht="14.25" thickBot="1">
      <c r="A50" s="65" t="s">
        <v>521</v>
      </c>
      <c r="B50" s="186">
        <v>172</v>
      </c>
      <c r="C50" s="187">
        <v>321</v>
      </c>
      <c r="D50" s="354">
        <f>B50-C50</f>
        <v>-149</v>
      </c>
      <c r="E50" s="443">
        <v>599</v>
      </c>
      <c r="F50" s="188">
        <v>906</v>
      </c>
      <c r="G50" s="353">
        <f>E50-F50</f>
        <v>-307</v>
      </c>
    </row>
    <row r="51" spans="1:7" ht="13.5">
      <c r="A51" s="189"/>
      <c r="G51" s="343" t="s">
        <v>367</v>
      </c>
    </row>
  </sheetData>
  <sheetProtection/>
  <mergeCells count="3">
    <mergeCell ref="A19:A20"/>
    <mergeCell ref="B19:D19"/>
    <mergeCell ref="E19:G19"/>
  </mergeCells>
  <printOptions/>
  <pageMargins left="0.5905511811023623" right="0.5905511811023623" top="0.984251968503937" bottom="0.7480314960629921" header="0.5118110236220472" footer="0.5118110236220472"/>
  <pageSetup horizontalDpi="300" verticalDpi="300" orientation="portrait" paperSize="9" r:id="rId2"/>
  <headerFooter alignWithMargins="0">
    <oddHeader>&amp;R&amp;12人　口</oddHeader>
    <oddFooter>&amp;C19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F12"/>
  <sheetViews>
    <sheetView zoomScalePageLayoutView="0" workbookViewId="0" topLeftCell="A7">
      <selection activeCell="L29" sqref="L29"/>
    </sheetView>
  </sheetViews>
  <sheetFormatPr defaultColWidth="9.00390625" defaultRowHeight="13.5"/>
  <sheetData>
    <row r="5" spans="2:6" ht="13.5">
      <c r="B5">
        <v>13884</v>
      </c>
      <c r="D5" s="645" t="s">
        <v>377</v>
      </c>
      <c r="E5" s="646"/>
      <c r="F5" s="647"/>
    </row>
    <row r="6" spans="1:6" ht="13.5">
      <c r="A6" s="218" t="s">
        <v>378</v>
      </c>
      <c r="B6">
        <v>3538</v>
      </c>
      <c r="D6" s="218" t="s">
        <v>378</v>
      </c>
      <c r="E6" s="219"/>
      <c r="F6" s="220"/>
    </row>
    <row r="7" spans="1:6" ht="13.5">
      <c r="A7" s="218" t="s">
        <v>386</v>
      </c>
      <c r="B7">
        <v>3032</v>
      </c>
      <c r="D7" s="218" t="s">
        <v>386</v>
      </c>
      <c r="E7" s="219"/>
      <c r="F7" s="220"/>
    </row>
    <row r="8" spans="1:6" ht="13.5">
      <c r="A8" s="224" t="s">
        <v>393</v>
      </c>
      <c r="B8">
        <v>7156</v>
      </c>
      <c r="D8" s="224" t="s">
        <v>393</v>
      </c>
      <c r="E8" s="219"/>
      <c r="F8" s="220"/>
    </row>
    <row r="10" ht="13.5">
      <c r="B10">
        <f>B6/B5</f>
        <v>0.25482569864592336</v>
      </c>
    </row>
    <row r="11" ht="13.5">
      <c r="B11">
        <f>B7/B5</f>
        <v>0.21838087006626333</v>
      </c>
    </row>
    <row r="12" ht="13.5">
      <c r="B12">
        <f>B8/B5</f>
        <v>0.5154134255257851</v>
      </c>
    </row>
  </sheetData>
  <sheetProtection/>
  <mergeCells count="1">
    <mergeCell ref="D5:F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I44"/>
  <sheetViews>
    <sheetView zoomScalePageLayoutView="0" workbookViewId="0" topLeftCell="A22">
      <selection activeCell="L19" sqref="L19"/>
    </sheetView>
  </sheetViews>
  <sheetFormatPr defaultColWidth="9.00390625" defaultRowHeight="13.5"/>
  <cols>
    <col min="1" max="1" width="7.00390625" style="191" customWidth="1"/>
    <col min="2" max="2" width="2.875" style="191" bestFit="1" customWidth="1"/>
    <col min="3" max="3" width="28.125" style="191" customWidth="1"/>
    <col min="4" max="9" width="8.125" style="191" customWidth="1"/>
    <col min="10" max="16384" width="9.00390625" style="191" customWidth="1"/>
  </cols>
  <sheetData>
    <row r="1" ht="17.25">
      <c r="A1" s="190" t="s">
        <v>583</v>
      </c>
    </row>
    <row r="2" ht="14.25" thickBot="1">
      <c r="I2" s="461" t="s">
        <v>373</v>
      </c>
    </row>
    <row r="3" spans="1:9" ht="17.25">
      <c r="A3" s="192"/>
      <c r="B3" s="193"/>
      <c r="C3" s="194"/>
      <c r="D3" s="658" t="s">
        <v>374</v>
      </c>
      <c r="E3" s="660">
        <v>45</v>
      </c>
      <c r="F3" s="648">
        <v>50</v>
      </c>
      <c r="G3" s="648">
        <v>55</v>
      </c>
      <c r="H3" s="655">
        <v>60</v>
      </c>
      <c r="I3" s="551" t="s">
        <v>375</v>
      </c>
    </row>
    <row r="4" spans="1:9" ht="14.25" thickBot="1">
      <c r="A4" s="195"/>
      <c r="B4" s="196"/>
      <c r="C4" s="197"/>
      <c r="D4" s="659"/>
      <c r="E4" s="661"/>
      <c r="F4" s="649"/>
      <c r="G4" s="649"/>
      <c r="H4" s="656"/>
      <c r="I4" s="198" t="s">
        <v>376</v>
      </c>
    </row>
    <row r="5" spans="1:9" ht="14.25" thickTop="1">
      <c r="A5" s="645" t="s">
        <v>377</v>
      </c>
      <c r="B5" s="646"/>
      <c r="C5" s="647"/>
      <c r="D5" s="199">
        <v>18238</v>
      </c>
      <c r="E5" s="200">
        <v>18800</v>
      </c>
      <c r="F5" s="199">
        <v>17482</v>
      </c>
      <c r="G5" s="199">
        <v>17080</v>
      </c>
      <c r="H5" s="201">
        <v>16505</v>
      </c>
      <c r="I5" s="202">
        <v>16199</v>
      </c>
    </row>
    <row r="6" spans="1:9" ht="13.5">
      <c r="A6" s="203" t="s">
        <v>378</v>
      </c>
      <c r="B6" s="204"/>
      <c r="C6" s="205"/>
      <c r="D6" s="206">
        <f>D7+D8+D9</f>
        <v>10829</v>
      </c>
      <c r="E6" s="206">
        <f>SUM(E7:E9)</f>
        <v>9645</v>
      </c>
      <c r="F6" s="206">
        <f>SUM(F7:F9)</f>
        <v>7572</v>
      </c>
      <c r="G6" s="206">
        <f>SUM(G7:G9)</f>
        <v>6385</v>
      </c>
      <c r="H6" s="207">
        <f>SUM(H7:H9)</f>
        <v>5662</v>
      </c>
      <c r="I6" s="208">
        <f>SUM(I7:I9)</f>
        <v>5081</v>
      </c>
    </row>
    <row r="7" spans="1:9" ht="13.5">
      <c r="A7" s="209"/>
      <c r="B7" s="210" t="s">
        <v>379</v>
      </c>
      <c r="C7" s="211" t="s">
        <v>380</v>
      </c>
      <c r="D7" s="212">
        <v>10694</v>
      </c>
      <c r="E7" s="213">
        <v>9550</v>
      </c>
      <c r="F7" s="212">
        <v>7489</v>
      </c>
      <c r="G7" s="212">
        <v>6325</v>
      </c>
      <c r="H7" s="214">
        <v>5609</v>
      </c>
      <c r="I7" s="202">
        <v>5047</v>
      </c>
    </row>
    <row r="8" spans="1:9" ht="13.5">
      <c r="A8" s="215"/>
      <c r="B8" s="216" t="s">
        <v>381</v>
      </c>
      <c r="C8" s="217" t="s">
        <v>382</v>
      </c>
      <c r="D8" s="199">
        <v>134</v>
      </c>
      <c r="E8" s="200">
        <v>95</v>
      </c>
      <c r="F8" s="199">
        <v>77</v>
      </c>
      <c r="G8" s="199">
        <v>57</v>
      </c>
      <c r="H8" s="201">
        <v>49</v>
      </c>
      <c r="I8" s="202">
        <v>31</v>
      </c>
    </row>
    <row r="9" spans="1:9" ht="13.5">
      <c r="A9" s="215"/>
      <c r="B9" s="216" t="s">
        <v>383</v>
      </c>
      <c r="C9" s="217" t="s">
        <v>384</v>
      </c>
      <c r="D9" s="199">
        <v>1</v>
      </c>
      <c r="E9" s="563" t="s">
        <v>385</v>
      </c>
      <c r="F9" s="199">
        <v>6</v>
      </c>
      <c r="G9" s="199">
        <v>3</v>
      </c>
      <c r="H9" s="201">
        <v>4</v>
      </c>
      <c r="I9" s="202">
        <v>3</v>
      </c>
    </row>
    <row r="10" spans="1:9" ht="13.5">
      <c r="A10" s="218" t="s">
        <v>386</v>
      </c>
      <c r="B10" s="219"/>
      <c r="C10" s="220"/>
      <c r="D10" s="221">
        <f aca="true" t="shared" si="0" ref="D10:I10">SUM(D11:D13)</f>
        <v>2417</v>
      </c>
      <c r="E10" s="221">
        <f t="shared" si="0"/>
        <v>3805</v>
      </c>
      <c r="F10" s="221">
        <f t="shared" si="0"/>
        <v>3901</v>
      </c>
      <c r="G10" s="221">
        <f t="shared" si="0"/>
        <v>4303</v>
      </c>
      <c r="H10" s="222">
        <f t="shared" si="0"/>
        <v>4384</v>
      </c>
      <c r="I10" s="208">
        <f t="shared" si="0"/>
        <v>4323</v>
      </c>
    </row>
    <row r="11" spans="1:9" ht="13.5">
      <c r="A11" s="215"/>
      <c r="B11" s="216" t="s">
        <v>387</v>
      </c>
      <c r="C11" s="217" t="s">
        <v>388</v>
      </c>
      <c r="D11" s="199">
        <v>32</v>
      </c>
      <c r="E11" s="200">
        <v>15</v>
      </c>
      <c r="F11" s="199">
        <v>25</v>
      </c>
      <c r="G11" s="199">
        <v>20</v>
      </c>
      <c r="H11" s="201">
        <v>41</v>
      </c>
      <c r="I11" s="202">
        <v>15</v>
      </c>
    </row>
    <row r="12" spans="1:9" ht="13.5">
      <c r="A12" s="223"/>
      <c r="B12" s="216" t="s">
        <v>389</v>
      </c>
      <c r="C12" s="217" t="s">
        <v>390</v>
      </c>
      <c r="D12" s="199">
        <v>888</v>
      </c>
      <c r="E12" s="200">
        <v>1305</v>
      </c>
      <c r="F12" s="199">
        <v>1516</v>
      </c>
      <c r="G12" s="199">
        <v>1828</v>
      </c>
      <c r="H12" s="201">
        <v>1887</v>
      </c>
      <c r="I12" s="202">
        <v>1891</v>
      </c>
    </row>
    <row r="13" spans="1:9" ht="13.5">
      <c r="A13" s="223"/>
      <c r="B13" s="216" t="s">
        <v>391</v>
      </c>
      <c r="C13" s="217" t="s">
        <v>392</v>
      </c>
      <c r="D13" s="199">
        <v>1497</v>
      </c>
      <c r="E13" s="200">
        <v>2485</v>
      </c>
      <c r="F13" s="199">
        <v>2360</v>
      </c>
      <c r="G13" s="199">
        <v>2455</v>
      </c>
      <c r="H13" s="201">
        <v>2456</v>
      </c>
      <c r="I13" s="202">
        <v>2417</v>
      </c>
    </row>
    <row r="14" spans="1:9" ht="13.5">
      <c r="A14" s="224" t="s">
        <v>393</v>
      </c>
      <c r="B14" s="219"/>
      <c r="C14" s="220"/>
      <c r="D14" s="221">
        <f aca="true" t="shared" si="1" ref="D14:I14">SUM(D15:D21)</f>
        <v>4990</v>
      </c>
      <c r="E14" s="221">
        <f t="shared" si="1"/>
        <v>5350</v>
      </c>
      <c r="F14" s="221">
        <f t="shared" si="1"/>
        <v>6005</v>
      </c>
      <c r="G14" s="221">
        <f t="shared" si="1"/>
        <v>6392</v>
      </c>
      <c r="H14" s="222">
        <f t="shared" si="1"/>
        <v>6453</v>
      </c>
      <c r="I14" s="208">
        <f t="shared" si="1"/>
        <v>6791</v>
      </c>
    </row>
    <row r="15" spans="1:9" ht="21.75" customHeight="1">
      <c r="A15" s="223"/>
      <c r="B15" s="216" t="s">
        <v>394</v>
      </c>
      <c r="C15" s="217" t="s">
        <v>395</v>
      </c>
      <c r="D15" s="199">
        <v>62</v>
      </c>
      <c r="E15" s="200">
        <v>40</v>
      </c>
      <c r="F15" s="199">
        <v>35</v>
      </c>
      <c r="G15" s="199">
        <v>43</v>
      </c>
      <c r="H15" s="201">
        <v>35</v>
      </c>
      <c r="I15" s="202">
        <v>36</v>
      </c>
    </row>
    <row r="16" spans="1:9" ht="21.75" customHeight="1">
      <c r="A16" s="223"/>
      <c r="B16" s="216" t="s">
        <v>396</v>
      </c>
      <c r="C16" s="217" t="s">
        <v>397</v>
      </c>
      <c r="D16" s="199">
        <v>649</v>
      </c>
      <c r="E16" s="200">
        <v>725</v>
      </c>
      <c r="F16" s="199">
        <v>731</v>
      </c>
      <c r="G16" s="199">
        <v>721</v>
      </c>
      <c r="H16" s="201">
        <v>726</v>
      </c>
      <c r="I16" s="202">
        <v>642</v>
      </c>
    </row>
    <row r="17" spans="1:9" ht="21.75" customHeight="1">
      <c r="A17" s="223"/>
      <c r="B17" s="216" t="s">
        <v>398</v>
      </c>
      <c r="C17" s="217" t="s">
        <v>399</v>
      </c>
      <c r="D17" s="199">
        <v>1975</v>
      </c>
      <c r="E17" s="200">
        <v>2135</v>
      </c>
      <c r="F17" s="199">
        <v>2356</v>
      </c>
      <c r="G17" s="199">
        <v>2463</v>
      </c>
      <c r="H17" s="201">
        <v>2439</v>
      </c>
      <c r="I17" s="202">
        <v>2449</v>
      </c>
    </row>
    <row r="18" spans="1:9" ht="21.75" customHeight="1">
      <c r="A18" s="223"/>
      <c r="B18" s="216" t="s">
        <v>400</v>
      </c>
      <c r="C18" s="217" t="s">
        <v>401</v>
      </c>
      <c r="D18" s="657">
        <v>93</v>
      </c>
      <c r="E18" s="200">
        <v>105</v>
      </c>
      <c r="F18" s="199">
        <v>138</v>
      </c>
      <c r="G18" s="199">
        <v>120</v>
      </c>
      <c r="H18" s="201">
        <v>123</v>
      </c>
      <c r="I18" s="202">
        <v>139</v>
      </c>
    </row>
    <row r="19" spans="1:9" ht="21.75" customHeight="1">
      <c r="A19" s="223"/>
      <c r="B19" s="216" t="s">
        <v>402</v>
      </c>
      <c r="C19" s="217" t="s">
        <v>403</v>
      </c>
      <c r="D19" s="657"/>
      <c r="E19" s="200">
        <v>5</v>
      </c>
      <c r="F19" s="199">
        <v>16</v>
      </c>
      <c r="G19" s="199">
        <v>23</v>
      </c>
      <c r="H19" s="201">
        <v>36</v>
      </c>
      <c r="I19" s="202">
        <v>36</v>
      </c>
    </row>
    <row r="20" spans="1:9" ht="21.75" customHeight="1">
      <c r="A20" s="223"/>
      <c r="B20" s="216" t="s">
        <v>404</v>
      </c>
      <c r="C20" s="217" t="s">
        <v>405</v>
      </c>
      <c r="D20" s="199">
        <v>1817</v>
      </c>
      <c r="E20" s="200">
        <v>1980</v>
      </c>
      <c r="F20" s="199">
        <v>2322</v>
      </c>
      <c r="G20" s="199">
        <v>2582</v>
      </c>
      <c r="H20" s="201">
        <v>2635</v>
      </c>
      <c r="I20" s="202">
        <v>3016</v>
      </c>
    </row>
    <row r="21" spans="1:9" ht="21.75" customHeight="1">
      <c r="A21" s="470"/>
      <c r="B21" s="465" t="s">
        <v>406</v>
      </c>
      <c r="C21" s="466" t="s">
        <v>407</v>
      </c>
      <c r="D21" s="552">
        <v>394</v>
      </c>
      <c r="E21" s="553">
        <v>360</v>
      </c>
      <c r="F21" s="552">
        <v>407</v>
      </c>
      <c r="G21" s="552">
        <v>440</v>
      </c>
      <c r="H21" s="554">
        <v>459</v>
      </c>
      <c r="I21" s="555">
        <v>473</v>
      </c>
    </row>
    <row r="22" spans="1:9" ht="21.75" customHeight="1" thickBot="1">
      <c r="A22" s="225"/>
      <c r="B22" s="226" t="s">
        <v>408</v>
      </c>
      <c r="C22" s="227" t="s">
        <v>409</v>
      </c>
      <c r="D22" s="228">
        <v>2</v>
      </c>
      <c r="E22" s="556" t="s">
        <v>410</v>
      </c>
      <c r="F22" s="228">
        <v>4</v>
      </c>
      <c r="G22" s="557" t="s">
        <v>410</v>
      </c>
      <c r="H22" s="228">
        <v>6</v>
      </c>
      <c r="I22" s="229">
        <v>4</v>
      </c>
    </row>
    <row r="23" ht="14.25" thickBot="1"/>
    <row r="24" spans="1:8" ht="17.25" customHeight="1">
      <c r="A24" s="192"/>
      <c r="B24" s="193"/>
      <c r="C24" s="194"/>
      <c r="D24" s="344" t="s">
        <v>527</v>
      </c>
      <c r="E24" s="650">
        <v>12</v>
      </c>
      <c r="F24" s="652" t="s">
        <v>524</v>
      </c>
      <c r="G24" s="653"/>
      <c r="H24" s="654"/>
    </row>
    <row r="25" spans="1:8" ht="14.25" thickBot="1">
      <c r="A25" s="195"/>
      <c r="B25" s="196"/>
      <c r="C25" s="197"/>
      <c r="D25" s="345" t="s">
        <v>526</v>
      </c>
      <c r="E25" s="651"/>
      <c r="F25" s="462" t="s">
        <v>132</v>
      </c>
      <c r="G25" s="463" t="s">
        <v>133</v>
      </c>
      <c r="H25" s="464" t="s">
        <v>134</v>
      </c>
    </row>
    <row r="26" spans="1:8" ht="14.25" thickTop="1">
      <c r="A26" s="645" t="s">
        <v>377</v>
      </c>
      <c r="B26" s="646"/>
      <c r="C26" s="647"/>
      <c r="D26" s="230">
        <v>15809</v>
      </c>
      <c r="E26" s="480">
        <v>14921</v>
      </c>
      <c r="F26" s="230">
        <f>SUM(G26:H26)</f>
        <v>13884</v>
      </c>
      <c r="G26" s="231">
        <f>G27+G31+G35+G43</f>
        <v>7562</v>
      </c>
      <c r="H26" s="232">
        <f>H27+H31+H35+H43</f>
        <v>6322</v>
      </c>
    </row>
    <row r="27" spans="1:8" ht="13.5">
      <c r="A27" s="218" t="s">
        <v>378</v>
      </c>
      <c r="B27" s="219"/>
      <c r="C27" s="220"/>
      <c r="D27" s="233">
        <v>4539</v>
      </c>
      <c r="E27" s="481">
        <v>3917</v>
      </c>
      <c r="F27" s="233">
        <f aca="true" t="shared" si="2" ref="F27:F34">SUM(G27:H27)</f>
        <v>3538</v>
      </c>
      <c r="G27" s="234">
        <f>SUM(G28:G30)</f>
        <v>1727</v>
      </c>
      <c r="H27" s="235">
        <f>SUM(H28:H30)</f>
        <v>1811</v>
      </c>
    </row>
    <row r="28" spans="1:8" ht="13.5">
      <c r="A28" s="215"/>
      <c r="B28" s="216" t="s">
        <v>379</v>
      </c>
      <c r="C28" s="217" t="s">
        <v>380</v>
      </c>
      <c r="D28" s="236">
        <v>4514</v>
      </c>
      <c r="E28" s="480">
        <v>3891</v>
      </c>
      <c r="F28" s="236">
        <f t="shared" si="2"/>
        <v>3531</v>
      </c>
      <c r="G28" s="237">
        <v>1722</v>
      </c>
      <c r="H28" s="238">
        <v>1809</v>
      </c>
    </row>
    <row r="29" spans="1:8" ht="13.5">
      <c r="A29" s="215"/>
      <c r="B29" s="216" t="s">
        <v>381</v>
      </c>
      <c r="C29" s="217" t="s">
        <v>382</v>
      </c>
      <c r="D29" s="236">
        <v>23</v>
      </c>
      <c r="E29" s="480">
        <v>23</v>
      </c>
      <c r="F29" s="236">
        <f t="shared" si="2"/>
        <v>7</v>
      </c>
      <c r="G29" s="237">
        <v>5</v>
      </c>
      <c r="H29" s="238">
        <v>2</v>
      </c>
    </row>
    <row r="30" spans="1:8" ht="13.5">
      <c r="A30" s="215"/>
      <c r="B30" s="216" t="s">
        <v>383</v>
      </c>
      <c r="C30" s="217" t="s">
        <v>384</v>
      </c>
      <c r="D30" s="236">
        <v>2</v>
      </c>
      <c r="E30" s="480">
        <v>3</v>
      </c>
      <c r="F30" s="236">
        <f t="shared" si="2"/>
        <v>0</v>
      </c>
      <c r="G30" s="237" t="s">
        <v>525</v>
      </c>
      <c r="H30" s="238" t="s">
        <v>385</v>
      </c>
    </row>
    <row r="31" spans="1:8" ht="13.5">
      <c r="A31" s="218" t="s">
        <v>386</v>
      </c>
      <c r="B31" s="219"/>
      <c r="C31" s="220"/>
      <c r="D31" s="233">
        <v>4306</v>
      </c>
      <c r="E31" s="481">
        <v>3944</v>
      </c>
      <c r="F31" s="233">
        <f t="shared" si="2"/>
        <v>3032</v>
      </c>
      <c r="G31" s="234">
        <f>SUM(G32:G34)</f>
        <v>2217</v>
      </c>
      <c r="H31" s="235">
        <f>SUM(H32:H34)</f>
        <v>815</v>
      </c>
    </row>
    <row r="32" spans="1:8" ht="13.5">
      <c r="A32" s="215"/>
      <c r="B32" s="216" t="s">
        <v>387</v>
      </c>
      <c r="C32" s="217" t="s">
        <v>388</v>
      </c>
      <c r="D32" s="236">
        <v>17</v>
      </c>
      <c r="E32" s="480">
        <v>3</v>
      </c>
      <c r="F32" s="236">
        <f t="shared" si="2"/>
        <v>4</v>
      </c>
      <c r="G32" s="237">
        <v>3</v>
      </c>
      <c r="H32" s="238">
        <v>1</v>
      </c>
    </row>
    <row r="33" spans="1:8" ht="13.5">
      <c r="A33" s="223"/>
      <c r="B33" s="216" t="s">
        <v>389</v>
      </c>
      <c r="C33" s="217" t="s">
        <v>390</v>
      </c>
      <c r="D33" s="236">
        <v>1966</v>
      </c>
      <c r="E33" s="480">
        <v>1923</v>
      </c>
      <c r="F33" s="236">
        <f t="shared" si="2"/>
        <v>1529</v>
      </c>
      <c r="G33" s="237">
        <v>1335</v>
      </c>
      <c r="H33" s="238">
        <v>194</v>
      </c>
    </row>
    <row r="34" spans="1:8" ht="13.5">
      <c r="A34" s="223"/>
      <c r="B34" s="216" t="s">
        <v>391</v>
      </c>
      <c r="C34" s="217" t="s">
        <v>392</v>
      </c>
      <c r="D34" s="236">
        <v>2323</v>
      </c>
      <c r="E34" s="480">
        <v>2018</v>
      </c>
      <c r="F34" s="236">
        <f t="shared" si="2"/>
        <v>1499</v>
      </c>
      <c r="G34" s="237">
        <v>879</v>
      </c>
      <c r="H34" s="238">
        <v>620</v>
      </c>
    </row>
    <row r="35" spans="1:8" ht="13.5">
      <c r="A35" s="224" t="s">
        <v>393</v>
      </c>
      <c r="B35" s="219"/>
      <c r="C35" s="220"/>
      <c r="D35" s="239">
        <v>6952</v>
      </c>
      <c r="E35" s="481">
        <v>6992</v>
      </c>
      <c r="F35" s="239">
        <f>SUM(F36:F42)</f>
        <v>7156</v>
      </c>
      <c r="G35" s="240">
        <f>SUM(G36:G42)</f>
        <v>3525</v>
      </c>
      <c r="H35" s="235">
        <f>SUM(H36:H42)</f>
        <v>3631</v>
      </c>
    </row>
    <row r="36" spans="1:8" ht="21.75" customHeight="1">
      <c r="A36" s="223"/>
      <c r="B36" s="216" t="s">
        <v>394</v>
      </c>
      <c r="C36" s="217" t="s">
        <v>395</v>
      </c>
      <c r="D36" s="236">
        <v>65</v>
      </c>
      <c r="E36" s="480">
        <v>47</v>
      </c>
      <c r="F36" s="236">
        <f aca="true" t="shared" si="3" ref="F36:F43">SUM(G36:H36)</f>
        <v>45</v>
      </c>
      <c r="G36" s="237">
        <v>38</v>
      </c>
      <c r="H36" s="238">
        <v>7</v>
      </c>
    </row>
    <row r="37" spans="1:8" ht="21.75" customHeight="1">
      <c r="A37" s="223"/>
      <c r="B37" s="216" t="s">
        <v>396</v>
      </c>
      <c r="C37" s="217" t="s">
        <v>397</v>
      </c>
      <c r="D37" s="236">
        <v>624</v>
      </c>
      <c r="E37" s="480">
        <v>619</v>
      </c>
      <c r="F37" s="236">
        <f t="shared" si="3"/>
        <v>531</v>
      </c>
      <c r="G37" s="237">
        <v>451</v>
      </c>
      <c r="H37" s="238">
        <v>80</v>
      </c>
    </row>
    <row r="38" spans="1:8" ht="21.75" customHeight="1">
      <c r="A38" s="223"/>
      <c r="B38" s="216" t="s">
        <v>398</v>
      </c>
      <c r="C38" s="217" t="s">
        <v>399</v>
      </c>
      <c r="D38" s="236">
        <v>2336</v>
      </c>
      <c r="E38" s="480">
        <v>2242</v>
      </c>
      <c r="F38" s="236">
        <f t="shared" si="3"/>
        <v>1969</v>
      </c>
      <c r="G38" s="237">
        <v>959</v>
      </c>
      <c r="H38" s="238">
        <v>1010</v>
      </c>
    </row>
    <row r="39" spans="1:8" ht="21.75" customHeight="1">
      <c r="A39" s="223"/>
      <c r="B39" s="216" t="s">
        <v>400</v>
      </c>
      <c r="C39" s="217" t="s">
        <v>401</v>
      </c>
      <c r="D39" s="236">
        <v>173</v>
      </c>
      <c r="E39" s="480">
        <v>138</v>
      </c>
      <c r="F39" s="236">
        <f t="shared" si="3"/>
        <v>136</v>
      </c>
      <c r="G39" s="237">
        <v>55</v>
      </c>
      <c r="H39" s="238">
        <v>81</v>
      </c>
    </row>
    <row r="40" spans="1:8" ht="21.75" customHeight="1">
      <c r="A40" s="223"/>
      <c r="B40" s="216" t="s">
        <v>402</v>
      </c>
      <c r="C40" s="217" t="s">
        <v>403</v>
      </c>
      <c r="D40" s="236">
        <v>31</v>
      </c>
      <c r="E40" s="480">
        <v>25</v>
      </c>
      <c r="F40" s="236">
        <f t="shared" si="3"/>
        <v>29</v>
      </c>
      <c r="G40" s="237">
        <v>14</v>
      </c>
      <c r="H40" s="238">
        <v>15</v>
      </c>
    </row>
    <row r="41" spans="1:8" ht="21.75" customHeight="1">
      <c r="A41" s="223"/>
      <c r="B41" s="216" t="s">
        <v>404</v>
      </c>
      <c r="C41" s="217" t="s">
        <v>405</v>
      </c>
      <c r="D41" s="236">
        <v>3297</v>
      </c>
      <c r="E41" s="480">
        <v>3423</v>
      </c>
      <c r="F41" s="236">
        <f t="shared" si="3"/>
        <v>3982</v>
      </c>
      <c r="G41" s="237">
        <v>1675</v>
      </c>
      <c r="H41" s="238">
        <v>2307</v>
      </c>
    </row>
    <row r="42" spans="1:8" ht="21.75" customHeight="1">
      <c r="A42" s="470"/>
      <c r="B42" s="465" t="s">
        <v>406</v>
      </c>
      <c r="C42" s="466" t="s">
        <v>407</v>
      </c>
      <c r="D42" s="467">
        <v>426</v>
      </c>
      <c r="E42" s="482">
        <v>498</v>
      </c>
      <c r="F42" s="467">
        <f t="shared" si="3"/>
        <v>464</v>
      </c>
      <c r="G42" s="468">
        <v>333</v>
      </c>
      <c r="H42" s="469">
        <v>131</v>
      </c>
    </row>
    <row r="43" spans="1:8" ht="21.75" customHeight="1" thickBot="1">
      <c r="A43" s="225"/>
      <c r="B43" s="226" t="s">
        <v>408</v>
      </c>
      <c r="C43" s="227" t="s">
        <v>409</v>
      </c>
      <c r="D43" s="241">
        <v>12</v>
      </c>
      <c r="E43" s="483">
        <v>68</v>
      </c>
      <c r="F43" s="241">
        <f t="shared" si="3"/>
        <v>158</v>
      </c>
      <c r="G43" s="242">
        <v>93</v>
      </c>
      <c r="H43" s="243">
        <v>65</v>
      </c>
    </row>
    <row r="44" spans="1:8" ht="13.5">
      <c r="A44" s="449" t="s">
        <v>589</v>
      </c>
      <c r="H44" s="461" t="s">
        <v>151</v>
      </c>
    </row>
  </sheetData>
  <sheetProtection/>
  <mergeCells count="10">
    <mergeCell ref="G3:G4"/>
    <mergeCell ref="E24:E25"/>
    <mergeCell ref="F24:H24"/>
    <mergeCell ref="A26:C26"/>
    <mergeCell ref="H3:H4"/>
    <mergeCell ref="A5:C5"/>
    <mergeCell ref="D18:D19"/>
    <mergeCell ref="D3:D4"/>
    <mergeCell ref="E3:E4"/>
    <mergeCell ref="F3:F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&amp;L&amp;12人　口</oddHeader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63"/>
  <sheetViews>
    <sheetView zoomScalePageLayoutView="0" workbookViewId="0" topLeftCell="A1">
      <selection activeCell="I45" sqref="I45"/>
    </sheetView>
  </sheetViews>
  <sheetFormatPr defaultColWidth="9.00390625" defaultRowHeight="13.5"/>
  <cols>
    <col min="1" max="1" width="12.625" style="42" customWidth="1"/>
    <col min="2" max="8" width="12.625" style="0" customWidth="1"/>
  </cols>
  <sheetData>
    <row r="1" ht="17.25">
      <c r="A1" s="9" t="s">
        <v>587</v>
      </c>
    </row>
    <row r="2" ht="13.5" customHeight="1">
      <c r="A2" s="9"/>
    </row>
    <row r="3" ht="13.5" customHeight="1">
      <c r="A3" s="9"/>
    </row>
    <row r="4" ht="13.5" customHeight="1">
      <c r="A4" s="9"/>
    </row>
    <row r="5" ht="13.5" customHeight="1">
      <c r="A5" s="9"/>
    </row>
    <row r="6" ht="13.5" customHeight="1">
      <c r="A6" s="9"/>
    </row>
    <row r="7" ht="13.5" customHeight="1">
      <c r="A7" s="9"/>
    </row>
    <row r="8" ht="13.5" customHeight="1">
      <c r="A8" s="9"/>
    </row>
    <row r="9" ht="13.5" customHeight="1">
      <c r="A9" s="9"/>
    </row>
    <row r="10" ht="13.5" customHeight="1">
      <c r="A10" s="9"/>
    </row>
    <row r="11" ht="13.5" customHeight="1">
      <c r="A11" s="9"/>
    </row>
    <row r="12" ht="13.5" customHeight="1">
      <c r="A12" s="9"/>
    </row>
    <row r="13" ht="13.5" customHeight="1">
      <c r="A13" s="9"/>
    </row>
    <row r="14" ht="13.5" customHeight="1">
      <c r="A14" s="9"/>
    </row>
    <row r="15" ht="13.5" customHeight="1">
      <c r="A15" s="9"/>
    </row>
    <row r="16" ht="13.5" customHeight="1">
      <c r="A16" s="9"/>
    </row>
    <row r="17" ht="13.5" customHeight="1">
      <c r="A17" s="9"/>
    </row>
    <row r="18" ht="13.5" customHeight="1">
      <c r="A18" s="9"/>
    </row>
    <row r="19" ht="13.5" customHeight="1">
      <c r="A19" s="9"/>
    </row>
    <row r="20" ht="13.5" customHeight="1">
      <c r="A20" s="9"/>
    </row>
    <row r="21" ht="13.5" customHeight="1">
      <c r="A21" s="9"/>
    </row>
    <row r="22" ht="13.5" customHeight="1">
      <c r="A22" s="9"/>
    </row>
    <row r="23" ht="13.5" customHeight="1">
      <c r="A23" s="9"/>
    </row>
    <row r="24" ht="13.5" customHeight="1">
      <c r="A24" s="9"/>
    </row>
    <row r="25" ht="13.5" customHeight="1">
      <c r="A25" s="9"/>
    </row>
    <row r="26" ht="13.5" customHeight="1">
      <c r="A26" s="9"/>
    </row>
    <row r="27" ht="13.5" customHeight="1">
      <c r="A27" s="9"/>
    </row>
    <row r="28" ht="13.5" customHeight="1">
      <c r="A28" s="9"/>
    </row>
    <row r="29" ht="13.5" customHeight="1">
      <c r="A29" s="9"/>
    </row>
    <row r="30" ht="13.5" customHeight="1">
      <c r="A30" s="9"/>
    </row>
    <row r="31" ht="13.5" customHeight="1">
      <c r="A31" s="9"/>
    </row>
    <row r="32" ht="13.5" customHeight="1">
      <c r="A32" s="9"/>
    </row>
    <row r="33" ht="13.5" customHeight="1">
      <c r="A33" s="9"/>
    </row>
    <row r="34" ht="13.5" customHeight="1">
      <c r="A34" s="9"/>
    </row>
    <row r="35" ht="13.5" customHeight="1">
      <c r="A35" s="9"/>
    </row>
    <row r="36" ht="13.5" customHeight="1">
      <c r="A36" s="9"/>
    </row>
    <row r="37" ht="13.5" customHeight="1">
      <c r="A37" s="9"/>
    </row>
    <row r="38" ht="13.5" customHeight="1">
      <c r="A38" s="9"/>
    </row>
    <row r="39" ht="13.5" customHeight="1">
      <c r="A39" s="9"/>
    </row>
    <row r="40" ht="13.5" customHeight="1">
      <c r="A40" s="9"/>
    </row>
    <row r="41" ht="13.5" customHeight="1">
      <c r="A41" s="9"/>
    </row>
    <row r="42" ht="13.5" customHeight="1">
      <c r="A42" s="9"/>
    </row>
    <row r="43" spans="1:8" ht="18" thickBot="1">
      <c r="A43" s="9"/>
      <c r="G43" s="581" t="s">
        <v>108</v>
      </c>
      <c r="H43" s="581"/>
    </row>
    <row r="44" spans="1:8" ht="16.5" customHeight="1">
      <c r="A44" s="10"/>
      <c r="B44" s="11"/>
      <c r="C44" s="578" t="s">
        <v>481</v>
      </c>
      <c r="D44" s="579"/>
      <c r="E44" s="580"/>
      <c r="F44" s="14" t="s">
        <v>110</v>
      </c>
      <c r="G44" s="11" t="s">
        <v>111</v>
      </c>
      <c r="H44" s="15" t="s">
        <v>112</v>
      </c>
    </row>
    <row r="45" spans="1:8" ht="16.5" customHeight="1" thickBot="1">
      <c r="A45" s="16" t="s">
        <v>123</v>
      </c>
      <c r="B45" s="17" t="s">
        <v>113</v>
      </c>
      <c r="C45" s="17" t="s">
        <v>114</v>
      </c>
      <c r="D45" s="17" t="s">
        <v>115</v>
      </c>
      <c r="E45" s="17" t="s">
        <v>116</v>
      </c>
      <c r="F45" s="17" t="s">
        <v>117</v>
      </c>
      <c r="G45" s="18" t="s">
        <v>118</v>
      </c>
      <c r="H45" s="19" t="s">
        <v>119</v>
      </c>
    </row>
    <row r="46" spans="1:8" ht="16.5" customHeight="1">
      <c r="A46" s="20" t="s">
        <v>120</v>
      </c>
      <c r="B46" s="21">
        <v>6205</v>
      </c>
      <c r="C46" s="22">
        <f aca="true" t="shared" si="0" ref="C46:C51">D46+E46</f>
        <v>31497</v>
      </c>
      <c r="D46" s="22">
        <v>15817</v>
      </c>
      <c r="E46" s="22">
        <v>15680</v>
      </c>
      <c r="F46" s="23">
        <f aca="true" t="shared" si="1" ref="F46:F52">C46/B46</f>
        <v>5.076067687348912</v>
      </c>
      <c r="G46" s="23">
        <f aca="true" t="shared" si="2" ref="G46:G52">D46/E46*100</f>
        <v>100.87372448979592</v>
      </c>
      <c r="H46" s="24">
        <v>156.3</v>
      </c>
    </row>
    <row r="47" spans="1:8" ht="16.5" customHeight="1">
      <c r="A47" s="20">
        <v>14</v>
      </c>
      <c r="B47" s="25">
        <v>6438</v>
      </c>
      <c r="C47" s="26">
        <f t="shared" si="0"/>
        <v>32812</v>
      </c>
      <c r="D47" s="26">
        <v>16604</v>
      </c>
      <c r="E47" s="26">
        <v>16208</v>
      </c>
      <c r="F47" s="27">
        <f t="shared" si="1"/>
        <v>5.096613855234545</v>
      </c>
      <c r="G47" s="27">
        <f t="shared" si="2"/>
        <v>102.44323790720631</v>
      </c>
      <c r="H47" s="28">
        <v>162.8</v>
      </c>
    </row>
    <row r="48" spans="1:8" ht="16.5" customHeight="1">
      <c r="A48" s="20" t="s">
        <v>121</v>
      </c>
      <c r="B48" s="25">
        <v>6338</v>
      </c>
      <c r="C48" s="26">
        <f t="shared" si="0"/>
        <v>33534</v>
      </c>
      <c r="D48" s="26">
        <v>16983</v>
      </c>
      <c r="E48" s="26">
        <v>16551</v>
      </c>
      <c r="F48" s="27">
        <f t="shared" si="1"/>
        <v>5.290943515304512</v>
      </c>
      <c r="G48" s="27">
        <f t="shared" si="2"/>
        <v>102.61011419249593</v>
      </c>
      <c r="H48" s="28">
        <v>166.4</v>
      </c>
    </row>
    <row r="49" spans="1:8" ht="16.5" customHeight="1">
      <c r="A49" s="20">
        <v>10</v>
      </c>
      <c r="B49" s="25">
        <v>6508</v>
      </c>
      <c r="C49" s="26">
        <f t="shared" si="0"/>
        <v>34066</v>
      </c>
      <c r="D49" s="26">
        <v>17091</v>
      </c>
      <c r="E49" s="26">
        <v>16975</v>
      </c>
      <c r="F49" s="27">
        <f t="shared" si="1"/>
        <v>5.234480639213276</v>
      </c>
      <c r="G49" s="27">
        <f t="shared" si="2"/>
        <v>100.68335787923417</v>
      </c>
      <c r="H49" s="28">
        <v>169</v>
      </c>
    </row>
    <row r="50" spans="1:8" ht="16.5" customHeight="1">
      <c r="A50" s="20">
        <v>15</v>
      </c>
      <c r="B50" s="25">
        <v>6464</v>
      </c>
      <c r="C50" s="26">
        <f t="shared" si="0"/>
        <v>34621</v>
      </c>
      <c r="D50" s="26">
        <v>17221</v>
      </c>
      <c r="E50" s="26">
        <v>17400</v>
      </c>
      <c r="F50" s="27">
        <f t="shared" si="1"/>
        <v>5.355971534653466</v>
      </c>
      <c r="G50" s="27">
        <f t="shared" si="2"/>
        <v>98.97126436781609</v>
      </c>
      <c r="H50" s="28">
        <v>171.8</v>
      </c>
    </row>
    <row r="51" spans="1:8" ht="16.5" customHeight="1">
      <c r="A51" s="20">
        <v>22</v>
      </c>
      <c r="B51" s="25">
        <v>7590</v>
      </c>
      <c r="C51" s="26">
        <f t="shared" si="0"/>
        <v>41359</v>
      </c>
      <c r="D51" s="26">
        <v>19876</v>
      </c>
      <c r="E51" s="26">
        <v>21483</v>
      </c>
      <c r="F51" s="27">
        <f t="shared" si="1"/>
        <v>5.449143610013175</v>
      </c>
      <c r="G51" s="27">
        <f t="shared" si="2"/>
        <v>92.5196667132151</v>
      </c>
      <c r="H51" s="28">
        <v>205.2</v>
      </c>
    </row>
    <row r="52" spans="1:8" ht="16.5" customHeight="1">
      <c r="A52" s="20">
        <v>25</v>
      </c>
      <c r="B52" s="25">
        <v>7508</v>
      </c>
      <c r="C52" s="26">
        <f>D52+E52</f>
        <v>41386</v>
      </c>
      <c r="D52" s="26">
        <v>20146</v>
      </c>
      <c r="E52" s="26">
        <v>21240</v>
      </c>
      <c r="F52" s="27">
        <f t="shared" si="1"/>
        <v>5.512253596164092</v>
      </c>
      <c r="G52" s="27">
        <f t="shared" si="2"/>
        <v>94.84934086629002</v>
      </c>
      <c r="H52" s="28">
        <v>205.3</v>
      </c>
    </row>
    <row r="53" spans="1:8" ht="16.5" customHeight="1">
      <c r="A53" s="20"/>
      <c r="B53" s="25"/>
      <c r="C53" s="26"/>
      <c r="D53" s="26"/>
      <c r="E53" s="26"/>
      <c r="F53" s="27"/>
      <c r="G53" s="27"/>
      <c r="H53" s="28"/>
    </row>
    <row r="54" spans="1:8" ht="16.5" customHeight="1">
      <c r="A54" s="20">
        <v>30</v>
      </c>
      <c r="B54" s="25">
        <v>7441</v>
      </c>
      <c r="C54" s="26">
        <f>D54+E54</f>
        <v>39467</v>
      </c>
      <c r="D54" s="26">
        <v>19016</v>
      </c>
      <c r="E54" s="26">
        <v>20451</v>
      </c>
      <c r="F54" s="27">
        <f>C54/B54</f>
        <v>5.30399139900551</v>
      </c>
      <c r="G54" s="27">
        <f>D54/E54*100</f>
        <v>92.9832282039998</v>
      </c>
      <c r="H54" s="28">
        <v>195.8</v>
      </c>
    </row>
    <row r="55" spans="1:8" ht="16.5" customHeight="1">
      <c r="A55" s="20">
        <v>31</v>
      </c>
      <c r="B55" s="25">
        <v>7527</v>
      </c>
      <c r="C55" s="26">
        <f>D55+E55</f>
        <v>39966</v>
      </c>
      <c r="D55" s="26">
        <v>19282</v>
      </c>
      <c r="E55" s="26">
        <v>20684</v>
      </c>
      <c r="F55" s="27">
        <f>C55/B55</f>
        <v>5.309685133519331</v>
      </c>
      <c r="G55" s="27">
        <f>D55/E55*100</f>
        <v>93.22181396248308</v>
      </c>
      <c r="H55" s="28">
        <v>198.3</v>
      </c>
    </row>
    <row r="56" spans="1:8" ht="16.5" customHeight="1">
      <c r="A56" s="20">
        <v>32</v>
      </c>
      <c r="B56" s="25">
        <v>7521</v>
      </c>
      <c r="C56" s="26">
        <f>D56+E56</f>
        <v>39387</v>
      </c>
      <c r="D56" s="26">
        <v>18970</v>
      </c>
      <c r="E56" s="26">
        <v>20417</v>
      </c>
      <c r="F56" s="27">
        <f>C56/B56</f>
        <v>5.236936577582768</v>
      </c>
      <c r="G56" s="27">
        <f>D56/E56*100</f>
        <v>92.9127687711221</v>
      </c>
      <c r="H56" s="28">
        <v>195.4</v>
      </c>
    </row>
    <row r="57" spans="1:8" ht="16.5" customHeight="1">
      <c r="A57" s="20">
        <v>33</v>
      </c>
      <c r="B57" s="25">
        <v>7550</v>
      </c>
      <c r="C57" s="26">
        <f>D57+E57</f>
        <v>38989</v>
      </c>
      <c r="D57" s="26">
        <v>18758</v>
      </c>
      <c r="E57" s="26">
        <v>20231</v>
      </c>
      <c r="F57" s="27">
        <f>C57/B57</f>
        <v>5.164105960264901</v>
      </c>
      <c r="G57" s="27">
        <f>D57/E57*100</f>
        <v>92.71909445899857</v>
      </c>
      <c r="H57" s="28">
        <v>193.4</v>
      </c>
    </row>
    <row r="58" spans="1:8" ht="16.5" customHeight="1">
      <c r="A58" s="20">
        <v>34</v>
      </c>
      <c r="B58" s="25">
        <v>7554</v>
      </c>
      <c r="C58" s="26">
        <f>D58+E58</f>
        <v>38618</v>
      </c>
      <c r="D58" s="26">
        <v>18541</v>
      </c>
      <c r="E58" s="26">
        <v>20077</v>
      </c>
      <c r="F58" s="27">
        <f>C58/B58</f>
        <v>5.112258406142441</v>
      </c>
      <c r="G58" s="27">
        <f>D58/E58*100</f>
        <v>92.3494545997908</v>
      </c>
      <c r="H58" s="28">
        <v>191.6</v>
      </c>
    </row>
    <row r="59" spans="1:8" ht="16.5" customHeight="1" thickBot="1">
      <c r="A59" s="16"/>
      <c r="B59" s="29"/>
      <c r="C59" s="30"/>
      <c r="D59" s="30"/>
      <c r="E59" s="30"/>
      <c r="F59" s="31"/>
      <c r="G59" s="31"/>
      <c r="H59" s="32"/>
    </row>
    <row r="60" spans="1:8" ht="16.5" customHeight="1">
      <c r="A60" s="7"/>
      <c r="B60" s="33"/>
      <c r="C60" s="33"/>
      <c r="D60" s="33"/>
      <c r="E60" s="33"/>
      <c r="F60" s="34"/>
      <c r="G60" s="34"/>
      <c r="H60" s="35"/>
    </row>
    <row r="61" spans="1:8" ht="16.5" customHeight="1">
      <c r="A61" s="7"/>
      <c r="B61" s="33"/>
      <c r="C61" s="33"/>
      <c r="D61" s="33"/>
      <c r="E61" s="33"/>
      <c r="F61" s="451"/>
      <c r="G61" s="34"/>
      <c r="H61" s="35"/>
    </row>
    <row r="62" spans="1:8" ht="16.5" customHeight="1">
      <c r="A62" s="7"/>
      <c r="B62" s="33"/>
      <c r="C62" s="33"/>
      <c r="D62" s="33"/>
      <c r="E62" s="33"/>
      <c r="F62" s="34"/>
      <c r="G62" s="34"/>
      <c r="H62" s="35"/>
    </row>
    <row r="63" spans="1:8" ht="16.5" customHeight="1">
      <c r="A63" s="7"/>
      <c r="B63" s="1"/>
      <c r="C63" s="1"/>
      <c r="D63" s="1"/>
      <c r="E63" s="1"/>
      <c r="F63" s="1"/>
      <c r="G63" s="1"/>
      <c r="H63" s="1"/>
    </row>
  </sheetData>
  <sheetProtection/>
  <mergeCells count="2">
    <mergeCell ref="C44:E44"/>
    <mergeCell ref="G43:H4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7" r:id="rId2"/>
  <headerFooter alignWithMargins="0">
    <oddHeader>&amp;L&amp;14人　口</oddHeader>
    <oddFooter>&amp;C&amp;12 6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K42"/>
  <sheetViews>
    <sheetView zoomScalePageLayoutView="0" workbookViewId="0" topLeftCell="A4">
      <selection activeCell="A42" sqref="A42"/>
    </sheetView>
  </sheetViews>
  <sheetFormatPr defaultColWidth="9.00390625" defaultRowHeight="13.5"/>
  <cols>
    <col min="1" max="1" width="14.875" style="295" customWidth="1"/>
    <col min="2" max="2" width="9.625" style="148" customWidth="1"/>
    <col min="3" max="5" width="9.375" style="148" bestFit="1" customWidth="1"/>
    <col min="6" max="9" width="9.625" style="148" customWidth="1"/>
    <col min="10" max="16384" width="9.00390625" style="148" customWidth="1"/>
  </cols>
  <sheetData>
    <row r="1" spans="1:6" ht="17.25" customHeight="1">
      <c r="A1" s="296" t="s">
        <v>594</v>
      </c>
      <c r="B1" s="296"/>
      <c r="C1" s="296"/>
      <c r="D1" s="296"/>
      <c r="E1" s="296"/>
      <c r="F1" s="296"/>
    </row>
    <row r="2" spans="1:9" ht="17.25" customHeight="1" thickBot="1">
      <c r="A2" s="673"/>
      <c r="B2" s="673"/>
      <c r="C2" s="673"/>
      <c r="D2" s="673"/>
      <c r="E2" s="673"/>
      <c r="F2" s="673"/>
      <c r="G2" s="673"/>
      <c r="H2" s="272"/>
      <c r="I2" s="272"/>
    </row>
    <row r="3" spans="1:9" ht="15.75" customHeight="1">
      <c r="A3" s="674" t="s">
        <v>445</v>
      </c>
      <c r="B3" s="664" t="s">
        <v>490</v>
      </c>
      <c r="C3" s="677"/>
      <c r="D3" s="677"/>
      <c r="E3" s="678"/>
      <c r="F3" s="679" t="s">
        <v>131</v>
      </c>
      <c r="G3" s="680"/>
      <c r="H3" s="664" t="s">
        <v>446</v>
      </c>
      <c r="I3" s="665"/>
    </row>
    <row r="4" spans="1:9" ht="11.25">
      <c r="A4" s="675"/>
      <c r="B4" s="666" t="s">
        <v>412</v>
      </c>
      <c r="C4" s="668" t="s">
        <v>447</v>
      </c>
      <c r="D4" s="669"/>
      <c r="E4" s="670"/>
      <c r="F4" s="666" t="s">
        <v>412</v>
      </c>
      <c r="G4" s="681" t="s">
        <v>421</v>
      </c>
      <c r="H4" s="671" t="s">
        <v>448</v>
      </c>
      <c r="I4" s="662" t="s">
        <v>449</v>
      </c>
    </row>
    <row r="5" spans="1:9" ht="11.25">
      <c r="A5" s="675"/>
      <c r="B5" s="667"/>
      <c r="C5" s="486" t="s">
        <v>450</v>
      </c>
      <c r="D5" s="486" t="s">
        <v>115</v>
      </c>
      <c r="E5" s="487" t="s">
        <v>116</v>
      </c>
      <c r="F5" s="667"/>
      <c r="G5" s="682"/>
      <c r="H5" s="672"/>
      <c r="I5" s="663"/>
    </row>
    <row r="6" spans="1:9" ht="11.25">
      <c r="A6" s="676"/>
      <c r="B6" s="485" t="s">
        <v>451</v>
      </c>
      <c r="C6" s="488" t="s">
        <v>452</v>
      </c>
      <c r="D6" s="488" t="s">
        <v>452</v>
      </c>
      <c r="E6" s="489" t="s">
        <v>452</v>
      </c>
      <c r="F6" s="485" t="s">
        <v>451</v>
      </c>
      <c r="G6" s="488" t="s">
        <v>452</v>
      </c>
      <c r="H6" s="490" t="s">
        <v>452</v>
      </c>
      <c r="I6" s="491" t="s">
        <v>600</v>
      </c>
    </row>
    <row r="7" spans="1:9" ht="15.75" customHeight="1">
      <c r="A7" s="492"/>
      <c r="B7" s="493"/>
      <c r="C7" s="486"/>
      <c r="D7" s="486"/>
      <c r="E7" s="487"/>
      <c r="F7" s="484"/>
      <c r="G7" s="486"/>
      <c r="H7" s="484"/>
      <c r="I7" s="494"/>
    </row>
    <row r="8" spans="1:9" ht="15.75" customHeight="1">
      <c r="A8" s="495" t="s">
        <v>453</v>
      </c>
      <c r="B8" s="496">
        <v>780245</v>
      </c>
      <c r="C8" s="497">
        <v>2196114</v>
      </c>
      <c r="D8" s="497">
        <v>1068203</v>
      </c>
      <c r="E8" s="498">
        <v>1127911</v>
      </c>
      <c r="F8" s="496">
        <v>757542</v>
      </c>
      <c r="G8" s="497">
        <v>2213128</v>
      </c>
      <c r="H8" s="499">
        <f>C8-+G8</f>
        <v>-17014</v>
      </c>
      <c r="I8" s="500">
        <f>ROUND(+C8/G8,5)*100-100</f>
        <v>-0.7689999999999912</v>
      </c>
    </row>
    <row r="9" spans="1:9" ht="15.75" customHeight="1">
      <c r="A9" s="501"/>
      <c r="B9" s="502"/>
      <c r="C9" s="503"/>
      <c r="D9" s="503"/>
      <c r="E9" s="504"/>
      <c r="F9" s="502"/>
      <c r="G9" s="503"/>
      <c r="H9" s="505"/>
      <c r="I9" s="506"/>
    </row>
    <row r="10" spans="1:9" ht="15.75" customHeight="1">
      <c r="A10" s="507" t="s">
        <v>454</v>
      </c>
      <c r="B10" s="508">
        <v>141030</v>
      </c>
      <c r="C10" s="509">
        <v>378512</v>
      </c>
      <c r="D10" s="509">
        <v>183065</v>
      </c>
      <c r="E10" s="510">
        <v>195447</v>
      </c>
      <c r="F10" s="502">
        <v>136108</v>
      </c>
      <c r="G10" s="503">
        <v>378932</v>
      </c>
      <c r="H10" s="505">
        <f aca="true" t="shared" si="0" ref="H10:H28">C10-+G10</f>
        <v>-420</v>
      </c>
      <c r="I10" s="506">
        <f aca="true" t="shared" si="1" ref="I10:I28">ROUND(+C10/G10,5)*100-100</f>
        <v>-0.1110000000000042</v>
      </c>
    </row>
    <row r="11" spans="1:9" ht="15.75" customHeight="1">
      <c r="A11" s="507" t="s">
        <v>455</v>
      </c>
      <c r="B11" s="508">
        <v>89266</v>
      </c>
      <c r="C11" s="509">
        <v>227627</v>
      </c>
      <c r="D11" s="509">
        <v>112083</v>
      </c>
      <c r="E11" s="510">
        <v>115544</v>
      </c>
      <c r="F11" s="502">
        <v>87581</v>
      </c>
      <c r="G11" s="503">
        <v>229033</v>
      </c>
      <c r="H11" s="505">
        <f t="shared" si="0"/>
        <v>-1406</v>
      </c>
      <c r="I11" s="506">
        <f t="shared" si="1"/>
        <v>-0.6140000000000043</v>
      </c>
    </row>
    <row r="12" spans="1:9" ht="15.75" customHeight="1">
      <c r="A12" s="507" t="s">
        <v>456</v>
      </c>
      <c r="B12" s="508">
        <v>46806</v>
      </c>
      <c r="C12" s="509">
        <v>123680</v>
      </c>
      <c r="D12" s="509">
        <v>60383</v>
      </c>
      <c r="E12" s="510">
        <v>63297</v>
      </c>
      <c r="F12" s="502">
        <v>46612</v>
      </c>
      <c r="G12" s="503">
        <v>125368</v>
      </c>
      <c r="H12" s="505">
        <f t="shared" si="0"/>
        <v>-1688</v>
      </c>
      <c r="I12" s="506">
        <f t="shared" si="1"/>
        <v>-1.3460000000000036</v>
      </c>
    </row>
    <row r="13" spans="1:9" ht="15.75" customHeight="1">
      <c r="A13" s="507" t="s">
        <v>457</v>
      </c>
      <c r="B13" s="508">
        <v>19661</v>
      </c>
      <c r="C13" s="509">
        <v>54699</v>
      </c>
      <c r="D13" s="509">
        <v>26697</v>
      </c>
      <c r="E13" s="510">
        <v>28002</v>
      </c>
      <c r="F13" s="502">
        <v>19570</v>
      </c>
      <c r="G13" s="503">
        <v>56401</v>
      </c>
      <c r="H13" s="505">
        <f t="shared" si="0"/>
        <v>-1702</v>
      </c>
      <c r="I13" s="506">
        <f t="shared" si="1"/>
        <v>-3.0180000000000007</v>
      </c>
    </row>
    <row r="14" spans="1:9" ht="15.75" customHeight="1">
      <c r="A14" s="507" t="s">
        <v>458</v>
      </c>
      <c r="B14" s="508">
        <v>37350</v>
      </c>
      <c r="C14" s="509">
        <v>108624</v>
      </c>
      <c r="D14" s="509">
        <v>51706</v>
      </c>
      <c r="E14" s="510">
        <v>56918</v>
      </c>
      <c r="F14" s="502">
        <v>36762</v>
      </c>
      <c r="G14" s="503">
        <v>110589</v>
      </c>
      <c r="H14" s="505">
        <f t="shared" si="0"/>
        <v>-1965</v>
      </c>
      <c r="I14" s="506">
        <f t="shared" si="1"/>
        <v>-1.777000000000001</v>
      </c>
    </row>
    <row r="15" spans="1:9" ht="15.75" customHeight="1">
      <c r="A15" s="507" t="s">
        <v>459</v>
      </c>
      <c r="B15" s="508">
        <v>20796</v>
      </c>
      <c r="C15" s="509">
        <v>53240</v>
      </c>
      <c r="D15" s="509">
        <v>26210</v>
      </c>
      <c r="E15" s="510">
        <v>27030</v>
      </c>
      <c r="F15" s="502">
        <v>20670</v>
      </c>
      <c r="G15" s="503">
        <v>53858</v>
      </c>
      <c r="H15" s="505">
        <f t="shared" si="0"/>
        <v>-618</v>
      </c>
      <c r="I15" s="506">
        <f t="shared" si="1"/>
        <v>-1.1469999999999914</v>
      </c>
    </row>
    <row r="16" spans="1:9" ht="15.75" customHeight="1">
      <c r="A16" s="501" t="s">
        <v>460</v>
      </c>
      <c r="B16" s="508">
        <v>17863</v>
      </c>
      <c r="C16" s="509">
        <v>53668</v>
      </c>
      <c r="D16" s="509">
        <v>26292</v>
      </c>
      <c r="E16" s="510">
        <v>27376</v>
      </c>
      <c r="F16" s="502">
        <v>17323</v>
      </c>
      <c r="G16" s="503">
        <v>54207</v>
      </c>
      <c r="H16" s="505">
        <f t="shared" si="0"/>
        <v>-539</v>
      </c>
      <c r="I16" s="506">
        <f t="shared" si="1"/>
        <v>-0.9939999999999998</v>
      </c>
    </row>
    <row r="17" spans="1:9" ht="15.75" customHeight="1">
      <c r="A17" s="507" t="s">
        <v>461</v>
      </c>
      <c r="B17" s="508">
        <v>16251</v>
      </c>
      <c r="C17" s="509">
        <v>45499</v>
      </c>
      <c r="D17" s="509">
        <v>22331</v>
      </c>
      <c r="E17" s="510">
        <v>23168</v>
      </c>
      <c r="F17" s="502">
        <v>16234</v>
      </c>
      <c r="G17" s="503">
        <v>46158</v>
      </c>
      <c r="H17" s="505">
        <f t="shared" si="0"/>
        <v>-659</v>
      </c>
      <c r="I17" s="506">
        <f t="shared" si="1"/>
        <v>-1.4279999999999973</v>
      </c>
    </row>
    <row r="18" spans="1:9" ht="15.75" customHeight="1">
      <c r="A18" s="507" t="s">
        <v>462</v>
      </c>
      <c r="B18" s="508">
        <v>22069</v>
      </c>
      <c r="C18" s="509">
        <v>62869</v>
      </c>
      <c r="D18" s="509">
        <v>30643</v>
      </c>
      <c r="E18" s="510">
        <v>32226</v>
      </c>
      <c r="F18" s="502">
        <v>20791</v>
      </c>
      <c r="G18" s="503">
        <v>62284</v>
      </c>
      <c r="H18" s="505">
        <f t="shared" si="0"/>
        <v>585</v>
      </c>
      <c r="I18" s="506">
        <f t="shared" si="1"/>
        <v>0.9390000000000072</v>
      </c>
    </row>
    <row r="19" spans="1:9" ht="15.75" customHeight="1">
      <c r="A19" s="507" t="s">
        <v>463</v>
      </c>
      <c r="B19" s="508">
        <v>12035</v>
      </c>
      <c r="C19" s="509">
        <v>34417</v>
      </c>
      <c r="D19" s="509">
        <v>16843</v>
      </c>
      <c r="E19" s="510">
        <v>17574</v>
      </c>
      <c r="F19" s="502">
        <v>11460</v>
      </c>
      <c r="G19" s="503">
        <v>34338</v>
      </c>
      <c r="H19" s="505">
        <f t="shared" si="0"/>
        <v>79</v>
      </c>
      <c r="I19" s="506">
        <f t="shared" si="1"/>
        <v>0.22999999999998977</v>
      </c>
    </row>
    <row r="20" spans="1:9" ht="15.75" customHeight="1">
      <c r="A20" s="507" t="s">
        <v>464</v>
      </c>
      <c r="B20" s="508">
        <v>14591</v>
      </c>
      <c r="C20" s="509">
        <v>46788</v>
      </c>
      <c r="D20" s="509">
        <v>22596</v>
      </c>
      <c r="E20" s="510">
        <v>24192</v>
      </c>
      <c r="F20" s="502">
        <v>14204</v>
      </c>
      <c r="G20" s="503">
        <v>47845</v>
      </c>
      <c r="H20" s="505">
        <f t="shared" si="0"/>
        <v>-1057</v>
      </c>
      <c r="I20" s="506">
        <f t="shared" si="1"/>
        <v>-2.209000000000003</v>
      </c>
    </row>
    <row r="21" spans="1:9" ht="15.75" customHeight="1">
      <c r="A21" s="507" t="s">
        <v>465</v>
      </c>
      <c r="B21" s="508">
        <v>10439</v>
      </c>
      <c r="C21" s="509">
        <v>29798</v>
      </c>
      <c r="D21" s="509">
        <v>14446</v>
      </c>
      <c r="E21" s="510">
        <v>15352</v>
      </c>
      <c r="F21" s="502">
        <v>10402</v>
      </c>
      <c r="G21" s="503">
        <v>31011</v>
      </c>
      <c r="H21" s="505">
        <f t="shared" si="0"/>
        <v>-1213</v>
      </c>
      <c r="I21" s="506">
        <f t="shared" si="1"/>
        <v>-3.912000000000006</v>
      </c>
    </row>
    <row r="22" spans="1:9" ht="15.75" customHeight="1">
      <c r="A22" s="511" t="s">
        <v>209</v>
      </c>
      <c r="B22" s="512">
        <v>7802</v>
      </c>
      <c r="C22" s="513">
        <v>24960</v>
      </c>
      <c r="D22" s="513">
        <v>11947</v>
      </c>
      <c r="E22" s="514">
        <v>13013</v>
      </c>
      <c r="F22" s="496">
        <v>7829</v>
      </c>
      <c r="G22" s="497">
        <v>26420</v>
      </c>
      <c r="H22" s="499">
        <f t="shared" si="0"/>
        <v>-1460</v>
      </c>
      <c r="I22" s="500">
        <f t="shared" si="1"/>
        <v>-5.525999999999996</v>
      </c>
    </row>
    <row r="23" spans="1:9" ht="15.75" customHeight="1">
      <c r="A23" s="507" t="s">
        <v>466</v>
      </c>
      <c r="B23" s="508">
        <v>21529</v>
      </c>
      <c r="C23" s="509">
        <v>57099</v>
      </c>
      <c r="D23" s="509">
        <v>28634</v>
      </c>
      <c r="E23" s="510">
        <v>28465</v>
      </c>
      <c r="F23" s="502">
        <v>19464</v>
      </c>
      <c r="G23" s="503">
        <v>54841</v>
      </c>
      <c r="H23" s="505">
        <f t="shared" si="0"/>
        <v>2258</v>
      </c>
      <c r="I23" s="506">
        <f t="shared" si="1"/>
        <v>4.11699999999999</v>
      </c>
    </row>
    <row r="24" spans="1:9" ht="15.75" customHeight="1">
      <c r="A24" s="507" t="s">
        <v>467</v>
      </c>
      <c r="B24" s="508">
        <v>24860</v>
      </c>
      <c r="C24" s="509">
        <v>68346</v>
      </c>
      <c r="D24" s="509">
        <v>33909</v>
      </c>
      <c r="E24" s="510">
        <v>34437</v>
      </c>
      <c r="F24" s="502">
        <v>23557</v>
      </c>
      <c r="G24" s="503">
        <v>67747</v>
      </c>
      <c r="H24" s="505">
        <f t="shared" si="0"/>
        <v>599</v>
      </c>
      <c r="I24" s="506">
        <f t="shared" si="1"/>
        <v>0.8840000000000003</v>
      </c>
    </row>
    <row r="25" spans="1:9" ht="15.75" customHeight="1">
      <c r="A25" s="507" t="s">
        <v>468</v>
      </c>
      <c r="B25" s="508">
        <v>35362</v>
      </c>
      <c r="C25" s="509">
        <v>100462</v>
      </c>
      <c r="D25" s="509">
        <v>49041</v>
      </c>
      <c r="E25" s="510">
        <v>51421</v>
      </c>
      <c r="F25" s="502">
        <v>33836</v>
      </c>
      <c r="G25" s="503">
        <v>100016</v>
      </c>
      <c r="H25" s="505">
        <f t="shared" si="0"/>
        <v>446</v>
      </c>
      <c r="I25" s="506">
        <f t="shared" si="1"/>
        <v>0.44599999999999795</v>
      </c>
    </row>
    <row r="26" spans="1:9" ht="15.75" customHeight="1">
      <c r="A26" s="507" t="s">
        <v>528</v>
      </c>
      <c r="B26" s="508">
        <v>21251</v>
      </c>
      <c r="C26" s="509">
        <v>64022</v>
      </c>
      <c r="D26" s="509">
        <v>30858</v>
      </c>
      <c r="E26" s="510">
        <v>33164</v>
      </c>
      <c r="F26" s="502">
        <v>20547</v>
      </c>
      <c r="G26" s="503">
        <v>64549</v>
      </c>
      <c r="H26" s="505">
        <f t="shared" si="0"/>
        <v>-527</v>
      </c>
      <c r="I26" s="506">
        <f t="shared" si="1"/>
        <v>-0.8159999999999883</v>
      </c>
    </row>
    <row r="27" spans="1:9" ht="15.75" customHeight="1">
      <c r="A27" s="507" t="s">
        <v>529</v>
      </c>
      <c r="B27" s="508">
        <v>10212</v>
      </c>
      <c r="C27" s="509">
        <v>31271</v>
      </c>
      <c r="D27" s="509">
        <v>15206</v>
      </c>
      <c r="E27" s="510">
        <v>16065</v>
      </c>
      <c r="F27" s="502">
        <v>9860</v>
      </c>
      <c r="G27" s="503">
        <v>30947</v>
      </c>
      <c r="H27" s="505">
        <f t="shared" si="0"/>
        <v>324</v>
      </c>
      <c r="I27" s="506">
        <f t="shared" si="1"/>
        <v>1.046999999999997</v>
      </c>
    </row>
    <row r="28" spans="1:9" ht="15.75" customHeight="1">
      <c r="A28" s="507" t="s">
        <v>530</v>
      </c>
      <c r="B28" s="508">
        <v>32743</v>
      </c>
      <c r="C28" s="509">
        <v>96266</v>
      </c>
      <c r="D28" s="509">
        <v>46432</v>
      </c>
      <c r="E28" s="510">
        <v>49834</v>
      </c>
      <c r="F28" s="502">
        <v>30177</v>
      </c>
      <c r="G28" s="503">
        <v>92864</v>
      </c>
      <c r="H28" s="505">
        <f t="shared" si="0"/>
        <v>3402</v>
      </c>
      <c r="I28" s="506">
        <f t="shared" si="1"/>
        <v>3.6629999999999967</v>
      </c>
    </row>
    <row r="29" spans="1:9" ht="15.75" customHeight="1">
      <c r="A29" s="507"/>
      <c r="B29" s="508"/>
      <c r="C29" s="515"/>
      <c r="D29" s="515"/>
      <c r="E29" s="516"/>
      <c r="F29" s="502"/>
      <c r="G29" s="503"/>
      <c r="H29" s="505"/>
      <c r="I29" s="506"/>
    </row>
    <row r="30" spans="1:11" ht="15.75" customHeight="1">
      <c r="A30" s="495" t="s">
        <v>469</v>
      </c>
      <c r="B30" s="512">
        <v>7539</v>
      </c>
      <c r="C30" s="517">
        <f>SUM(C32:C34)</f>
        <v>24275</v>
      </c>
      <c r="D30" s="517">
        <f>SUM(D32:D34)</f>
        <v>11580</v>
      </c>
      <c r="E30" s="518">
        <f>C30-D30</f>
        <v>12695</v>
      </c>
      <c r="F30" s="496">
        <f>SUM(F32:F34)</f>
        <v>7702</v>
      </c>
      <c r="G30" s="497">
        <f>SUM(G32:G34)</f>
        <v>26023</v>
      </c>
      <c r="H30" s="499">
        <f>C30-+G30</f>
        <v>-1748</v>
      </c>
      <c r="I30" s="500">
        <f>ROUND(+C30/G30,5)*100-100</f>
        <v>-6.716999999999999</v>
      </c>
      <c r="K30" s="148">
        <v>7539</v>
      </c>
    </row>
    <row r="31" spans="1:9" ht="15.75" customHeight="1">
      <c r="A31" s="501"/>
      <c r="B31" s="508"/>
      <c r="C31" s="515"/>
      <c r="D31" s="515"/>
      <c r="E31" s="516"/>
      <c r="F31" s="502"/>
      <c r="G31" s="503"/>
      <c r="H31" s="505"/>
      <c r="I31" s="506"/>
    </row>
    <row r="32" spans="1:11" ht="15.75" customHeight="1">
      <c r="A32" s="507" t="s">
        <v>470</v>
      </c>
      <c r="B32" s="508">
        <v>4656</v>
      </c>
      <c r="C32" s="515">
        <v>14704</v>
      </c>
      <c r="D32" s="515">
        <v>7004</v>
      </c>
      <c r="E32" s="516">
        <v>7700</v>
      </c>
      <c r="F32" s="502">
        <v>4800</v>
      </c>
      <c r="G32" s="503">
        <v>15900</v>
      </c>
      <c r="H32" s="505">
        <f>C32-+G32</f>
        <v>-1196</v>
      </c>
      <c r="I32" s="506">
        <f>ROUND(+C32/G32,5)*100-100</f>
        <v>-7.521999999999991</v>
      </c>
      <c r="K32" s="148">
        <v>4656</v>
      </c>
    </row>
    <row r="33" spans="1:11" ht="15.75" customHeight="1">
      <c r="A33" s="507" t="s">
        <v>471</v>
      </c>
      <c r="B33" s="508">
        <v>1600</v>
      </c>
      <c r="C33" s="515">
        <v>5312</v>
      </c>
      <c r="D33" s="515">
        <v>2552</v>
      </c>
      <c r="E33" s="516">
        <v>2760</v>
      </c>
      <c r="F33" s="502">
        <v>1576</v>
      </c>
      <c r="G33" s="503">
        <v>5513</v>
      </c>
      <c r="H33" s="505">
        <f>C33-+G33</f>
        <v>-201</v>
      </c>
      <c r="I33" s="506">
        <f>ROUND(+C33/G33,5)*100-100</f>
        <v>-3.646000000000001</v>
      </c>
      <c r="K33" s="148">
        <v>1600</v>
      </c>
    </row>
    <row r="34" spans="1:11" ht="15.75" customHeight="1">
      <c r="A34" s="519" t="s">
        <v>472</v>
      </c>
      <c r="B34" s="508">
        <v>1283</v>
      </c>
      <c r="C34" s="515">
        <v>4259</v>
      </c>
      <c r="D34" s="515">
        <v>2024</v>
      </c>
      <c r="E34" s="516">
        <v>2235</v>
      </c>
      <c r="F34" s="502">
        <v>1326</v>
      </c>
      <c r="G34" s="503">
        <v>4610</v>
      </c>
      <c r="H34" s="505">
        <f>C34-+G34</f>
        <v>-351</v>
      </c>
      <c r="I34" s="506">
        <f>ROUND(+C34/G34,5)*100-100</f>
        <v>-7.614000000000004</v>
      </c>
      <c r="K34" s="148">
        <v>1283</v>
      </c>
    </row>
    <row r="35" spans="1:9" ht="15.75" customHeight="1">
      <c r="A35" s="507"/>
      <c r="B35" s="508"/>
      <c r="C35" s="515"/>
      <c r="D35" s="515"/>
      <c r="E35" s="516"/>
      <c r="F35" s="502"/>
      <c r="G35" s="503"/>
      <c r="H35" s="505"/>
      <c r="I35" s="506"/>
    </row>
    <row r="36" spans="1:11" ht="15.75" customHeight="1">
      <c r="A36" s="495" t="s">
        <v>473</v>
      </c>
      <c r="B36" s="512">
        <v>895</v>
      </c>
      <c r="C36" s="517">
        <f>SUM(C38:C38)</f>
        <v>2488</v>
      </c>
      <c r="D36" s="517">
        <f>SUM(D38:D38)</f>
        <v>1190</v>
      </c>
      <c r="E36" s="518">
        <f>C36-D36</f>
        <v>1298</v>
      </c>
      <c r="F36" s="496">
        <f>SUM(F38)</f>
        <v>930</v>
      </c>
      <c r="G36" s="497">
        <f>SUM(G38)</f>
        <v>2638</v>
      </c>
      <c r="H36" s="499">
        <f>C36-+G36</f>
        <v>-150</v>
      </c>
      <c r="I36" s="500">
        <f>ROUND(+C36/G36,5)*100-100</f>
        <v>-5.686000000000007</v>
      </c>
      <c r="K36" s="148">
        <v>895</v>
      </c>
    </row>
    <row r="37" spans="1:9" ht="15.75" customHeight="1">
      <c r="A37" s="501"/>
      <c r="B37" s="508"/>
      <c r="C37" s="515"/>
      <c r="D37" s="515"/>
      <c r="E37" s="516"/>
      <c r="F37" s="502"/>
      <c r="G37" s="503"/>
      <c r="H37" s="505"/>
      <c r="I37" s="506"/>
    </row>
    <row r="38" spans="1:11" ht="15.75" customHeight="1">
      <c r="A38" s="520" t="s">
        <v>601</v>
      </c>
      <c r="B38" s="508">
        <v>895</v>
      </c>
      <c r="C38" s="515">
        <v>2488</v>
      </c>
      <c r="D38" s="515">
        <v>1190</v>
      </c>
      <c r="E38" s="516">
        <v>1298</v>
      </c>
      <c r="F38" s="502">
        <v>930</v>
      </c>
      <c r="G38" s="503">
        <v>2638</v>
      </c>
      <c r="H38" s="505">
        <f>C38-+G38</f>
        <v>-150</v>
      </c>
      <c r="I38" s="506">
        <f>ROUND(+C38/G38,5)*100-100</f>
        <v>-5.686000000000007</v>
      </c>
      <c r="K38" s="148">
        <v>895</v>
      </c>
    </row>
    <row r="39" spans="1:9" ht="15.75" customHeight="1" thickBot="1">
      <c r="A39" s="521"/>
      <c r="B39" s="522"/>
      <c r="C39" s="523"/>
      <c r="D39" s="523"/>
      <c r="E39" s="524"/>
      <c r="F39" s="525"/>
      <c r="G39" s="526"/>
      <c r="H39" s="527"/>
      <c r="I39" s="528"/>
    </row>
    <row r="40" spans="1:9" ht="13.5">
      <c r="A40" s="261" t="s">
        <v>605</v>
      </c>
      <c r="B40" s="529"/>
      <c r="C40" s="529"/>
      <c r="D40" s="529"/>
      <c r="E40" s="529"/>
      <c r="F40" s="529"/>
      <c r="I40" s="461" t="s">
        <v>151</v>
      </c>
    </row>
    <row r="41" spans="1:6" ht="13.5">
      <c r="A41" s="261" t="s">
        <v>606</v>
      </c>
      <c r="B41"/>
      <c r="C41"/>
      <c r="D41"/>
      <c r="E41"/>
      <c r="F41"/>
    </row>
    <row r="42" spans="1:6" ht="13.5">
      <c r="A42" s="261" t="s">
        <v>474</v>
      </c>
      <c r="B42"/>
      <c r="C42"/>
      <c r="D42"/>
      <c r="E42"/>
      <c r="F42"/>
    </row>
  </sheetData>
  <sheetProtection/>
  <mergeCells count="11">
    <mergeCell ref="A2:G2"/>
    <mergeCell ref="A3:A6"/>
    <mergeCell ref="B3:E3"/>
    <mergeCell ref="F3:G3"/>
    <mergeCell ref="F4:F5"/>
    <mergeCell ref="G4:G5"/>
    <mergeCell ref="I4:I5"/>
    <mergeCell ref="H3:I3"/>
    <mergeCell ref="B4:B5"/>
    <mergeCell ref="C4:E4"/>
    <mergeCell ref="H4:H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&amp;R&amp;12人　口</oddHeader>
    <oddFooter>&amp;C21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K56"/>
  <sheetViews>
    <sheetView zoomScalePageLayoutView="0" workbookViewId="0" topLeftCell="A1">
      <selection activeCell="C7" sqref="C7"/>
    </sheetView>
  </sheetViews>
  <sheetFormatPr defaultColWidth="9.00390625" defaultRowHeight="13.5"/>
  <cols>
    <col min="1" max="9" width="10.625" style="0" customWidth="1"/>
  </cols>
  <sheetData>
    <row r="1" spans="1:11" ht="17.25">
      <c r="A1" s="43" t="s">
        <v>584</v>
      </c>
      <c r="J1" s="43"/>
      <c r="K1" s="244"/>
    </row>
    <row r="2" ht="14.25" thickBot="1">
      <c r="H2" s="474" t="s">
        <v>411</v>
      </c>
    </row>
    <row r="3" spans="1:11" ht="13.5">
      <c r="A3" s="640" t="s">
        <v>348</v>
      </c>
      <c r="B3" s="568" t="s">
        <v>412</v>
      </c>
      <c r="C3" s="683" t="s">
        <v>413</v>
      </c>
      <c r="D3" s="579"/>
      <c r="E3" s="684"/>
      <c r="F3" s="37" t="s">
        <v>414</v>
      </c>
      <c r="G3" s="683" t="s">
        <v>415</v>
      </c>
      <c r="H3" s="684"/>
      <c r="J3" s="155"/>
      <c r="K3" s="1"/>
    </row>
    <row r="4" spans="1:11" ht="15" customHeight="1" thickBot="1">
      <c r="A4" s="685"/>
      <c r="B4" s="564"/>
      <c r="C4" s="47" t="s">
        <v>132</v>
      </c>
      <c r="D4" s="44" t="s">
        <v>133</v>
      </c>
      <c r="E4" s="47" t="s">
        <v>134</v>
      </c>
      <c r="F4" s="245" t="s">
        <v>416</v>
      </c>
      <c r="G4" s="179" t="s">
        <v>412</v>
      </c>
      <c r="H4" s="444" t="s">
        <v>321</v>
      </c>
      <c r="J4" s="147"/>
      <c r="K4" s="1"/>
    </row>
    <row r="5" spans="1:11" ht="14.25" thickTop="1">
      <c r="A5" s="246" t="s">
        <v>417</v>
      </c>
      <c r="B5" s="247">
        <v>6110</v>
      </c>
      <c r="C5" s="33">
        <v>30010</v>
      </c>
      <c r="D5" s="248">
        <v>16174</v>
      </c>
      <c r="E5" s="33">
        <v>13836</v>
      </c>
      <c r="F5" s="249">
        <v>5.4</v>
      </c>
      <c r="G5" s="250" t="s">
        <v>418</v>
      </c>
      <c r="H5" s="445" t="s">
        <v>418</v>
      </c>
      <c r="I5" s="148"/>
      <c r="J5" s="147"/>
      <c r="K5" s="1"/>
    </row>
    <row r="6" spans="1:11" ht="13.5">
      <c r="A6" s="251">
        <v>35</v>
      </c>
      <c r="B6" s="247">
        <v>7604</v>
      </c>
      <c r="C6" s="33">
        <v>39494</v>
      </c>
      <c r="D6" s="248">
        <v>19099</v>
      </c>
      <c r="E6" s="33">
        <v>20395</v>
      </c>
      <c r="F6" s="249">
        <v>4.799316149395056</v>
      </c>
      <c r="G6" s="471" t="s">
        <v>595</v>
      </c>
      <c r="H6" s="472" t="s">
        <v>595</v>
      </c>
      <c r="J6" s="253"/>
      <c r="K6" s="1"/>
    </row>
    <row r="7" spans="1:11" ht="13.5">
      <c r="A7" s="251">
        <v>40</v>
      </c>
      <c r="B7" s="247">
        <v>7691</v>
      </c>
      <c r="C7" s="33">
        <v>36844</v>
      </c>
      <c r="D7" s="248">
        <v>17956</v>
      </c>
      <c r="E7" s="33">
        <v>18888</v>
      </c>
      <c r="F7" s="249">
        <v>4.790534390846444</v>
      </c>
      <c r="G7" s="471" t="s">
        <v>595</v>
      </c>
      <c r="H7" s="472" t="s">
        <v>595</v>
      </c>
      <c r="J7" s="253"/>
      <c r="K7" s="1"/>
    </row>
    <row r="8" spans="1:11" ht="13.5">
      <c r="A8" s="251">
        <v>45</v>
      </c>
      <c r="B8" s="247">
        <v>7638</v>
      </c>
      <c r="C8" s="33">
        <v>33836</v>
      </c>
      <c r="D8" s="248">
        <v>16543</v>
      </c>
      <c r="E8" s="33">
        <v>17293</v>
      </c>
      <c r="F8" s="249">
        <v>4.4299554857292485</v>
      </c>
      <c r="G8" s="471" t="s">
        <v>595</v>
      </c>
      <c r="H8" s="472" t="s">
        <v>595</v>
      </c>
      <c r="J8" s="147"/>
      <c r="K8" s="1"/>
    </row>
    <row r="9" spans="1:11" ht="13.5">
      <c r="A9" s="251">
        <v>50</v>
      </c>
      <c r="B9" s="247">
        <v>7661</v>
      </c>
      <c r="C9" s="33">
        <v>32281</v>
      </c>
      <c r="D9" s="248">
        <v>15841</v>
      </c>
      <c r="E9" s="33">
        <v>16440</v>
      </c>
      <c r="F9" s="249">
        <v>4.21367967628247</v>
      </c>
      <c r="G9" s="471" t="s">
        <v>595</v>
      </c>
      <c r="H9" s="472" t="s">
        <v>595</v>
      </c>
      <c r="J9" s="147"/>
      <c r="K9" s="1"/>
    </row>
    <row r="10" spans="1:11" ht="13.5">
      <c r="A10" s="251">
        <v>55</v>
      </c>
      <c r="B10" s="247">
        <v>7795</v>
      </c>
      <c r="C10" s="33">
        <v>30672</v>
      </c>
      <c r="D10" s="248">
        <v>14891</v>
      </c>
      <c r="E10" s="33">
        <v>15781</v>
      </c>
      <c r="F10" s="249">
        <v>3.9348300192431047</v>
      </c>
      <c r="G10" s="471" t="s">
        <v>595</v>
      </c>
      <c r="H10" s="472" t="s">
        <v>595</v>
      </c>
      <c r="J10" s="147"/>
      <c r="K10" s="1"/>
    </row>
    <row r="11" spans="1:11" ht="13.5">
      <c r="A11" s="251">
        <v>60</v>
      </c>
      <c r="B11" s="247">
        <v>7831</v>
      </c>
      <c r="C11" s="33">
        <v>29758</v>
      </c>
      <c r="D11" s="248">
        <v>14483</v>
      </c>
      <c r="E11" s="33">
        <v>15275</v>
      </c>
      <c r="F11" s="249">
        <v>3.800025539522411</v>
      </c>
      <c r="G11" s="471" t="s">
        <v>595</v>
      </c>
      <c r="H11" s="472" t="s">
        <v>595</v>
      </c>
      <c r="J11" s="147"/>
      <c r="K11" s="1"/>
    </row>
    <row r="12" spans="1:11" ht="13.5">
      <c r="A12" s="251">
        <v>61</v>
      </c>
      <c r="B12" s="247">
        <v>7890</v>
      </c>
      <c r="C12" s="33">
        <v>29610</v>
      </c>
      <c r="D12" s="248">
        <v>14414</v>
      </c>
      <c r="E12" s="33">
        <v>15196</v>
      </c>
      <c r="F12" s="249">
        <v>3.752851711026616</v>
      </c>
      <c r="G12" s="252">
        <v>59</v>
      </c>
      <c r="H12" s="446">
        <v>-148</v>
      </c>
      <c r="J12" s="147"/>
      <c r="K12" s="1"/>
    </row>
    <row r="13" spans="1:11" ht="13.5">
      <c r="A13" s="251">
        <v>62</v>
      </c>
      <c r="B13" s="247">
        <v>7854</v>
      </c>
      <c r="C13" s="33">
        <v>29430</v>
      </c>
      <c r="D13" s="248">
        <v>14330</v>
      </c>
      <c r="E13" s="33">
        <v>15100</v>
      </c>
      <c r="F13" s="249">
        <v>3.747135217723453</v>
      </c>
      <c r="G13" s="252">
        <v>-36</v>
      </c>
      <c r="H13" s="446">
        <v>-180</v>
      </c>
      <c r="J13" s="147"/>
      <c r="K13" s="1"/>
    </row>
    <row r="14" spans="1:11" ht="13.5">
      <c r="A14" s="251">
        <v>63</v>
      </c>
      <c r="B14" s="247">
        <v>7858</v>
      </c>
      <c r="C14" s="33">
        <v>29287</v>
      </c>
      <c r="D14" s="248">
        <v>14266</v>
      </c>
      <c r="E14" s="33">
        <v>15021</v>
      </c>
      <c r="F14" s="249">
        <v>3.7270297785696105</v>
      </c>
      <c r="G14" s="252">
        <v>4</v>
      </c>
      <c r="H14" s="446">
        <v>-143</v>
      </c>
      <c r="J14" s="147"/>
      <c r="K14" s="1"/>
    </row>
    <row r="15" spans="1:11" ht="13.5">
      <c r="A15" s="57" t="s">
        <v>357</v>
      </c>
      <c r="B15" s="247">
        <v>7864</v>
      </c>
      <c r="C15" s="33">
        <v>29114</v>
      </c>
      <c r="D15" s="248">
        <v>14145</v>
      </c>
      <c r="E15" s="33">
        <v>14969</v>
      </c>
      <c r="F15" s="249">
        <v>3.7021871820956256</v>
      </c>
      <c r="G15" s="252">
        <v>10</v>
      </c>
      <c r="H15" s="446">
        <v>-173</v>
      </c>
      <c r="J15" s="147"/>
      <c r="K15" s="1"/>
    </row>
    <row r="16" spans="1:10" ht="13.5">
      <c r="A16" s="251">
        <v>2</v>
      </c>
      <c r="B16" s="247">
        <v>7925</v>
      </c>
      <c r="C16" s="33">
        <v>29065</v>
      </c>
      <c r="D16" s="248">
        <v>14101</v>
      </c>
      <c r="E16" s="33">
        <v>14964</v>
      </c>
      <c r="F16" s="249">
        <v>3.6675078864353314</v>
      </c>
      <c r="G16" s="252">
        <f>B16-B15</f>
        <v>61</v>
      </c>
      <c r="H16" s="446">
        <f>C16-C15</f>
        <v>-49</v>
      </c>
      <c r="J16" s="148"/>
    </row>
    <row r="17" spans="1:8" ht="13.5">
      <c r="A17" s="251">
        <v>3</v>
      </c>
      <c r="B17" s="247">
        <v>7947</v>
      </c>
      <c r="C17" s="33">
        <v>28798</v>
      </c>
      <c r="D17" s="248">
        <v>13934</v>
      </c>
      <c r="E17" s="33">
        <v>14864</v>
      </c>
      <c r="F17" s="249">
        <v>3.623757392726815</v>
      </c>
      <c r="G17" s="252">
        <f aca="true" t="shared" si="0" ref="G17:G29">B17-B16</f>
        <v>22</v>
      </c>
      <c r="H17" s="446">
        <f aca="true" t="shared" si="1" ref="H17:H30">C17-C16</f>
        <v>-267</v>
      </c>
    </row>
    <row r="18" spans="1:8" ht="13.5">
      <c r="A18" s="251">
        <v>4</v>
      </c>
      <c r="B18" s="247">
        <v>7975</v>
      </c>
      <c r="C18" s="33">
        <v>28697</v>
      </c>
      <c r="D18" s="248">
        <v>13889</v>
      </c>
      <c r="E18" s="33">
        <v>14808</v>
      </c>
      <c r="F18" s="249">
        <v>3.5983699059561127</v>
      </c>
      <c r="G18" s="252">
        <f t="shared" si="0"/>
        <v>28</v>
      </c>
      <c r="H18" s="446">
        <f t="shared" si="1"/>
        <v>-101</v>
      </c>
    </row>
    <row r="19" spans="1:8" ht="13.5">
      <c r="A19" s="251">
        <v>5</v>
      </c>
      <c r="B19" s="247">
        <v>8055</v>
      </c>
      <c r="C19" s="33">
        <v>28609</v>
      </c>
      <c r="D19" s="248">
        <v>13863</v>
      </c>
      <c r="E19" s="33">
        <v>14746</v>
      </c>
      <c r="F19" s="249">
        <v>3.5517070142768468</v>
      </c>
      <c r="G19" s="252">
        <f t="shared" si="0"/>
        <v>80</v>
      </c>
      <c r="H19" s="446">
        <f t="shared" si="1"/>
        <v>-88</v>
      </c>
    </row>
    <row r="20" spans="1:8" ht="13.5">
      <c r="A20" s="251">
        <v>6</v>
      </c>
      <c r="B20" s="247">
        <v>8144</v>
      </c>
      <c r="C20" s="33">
        <v>28591</v>
      </c>
      <c r="D20" s="248">
        <v>13832</v>
      </c>
      <c r="E20" s="33">
        <v>14759</v>
      </c>
      <c r="F20" s="249">
        <v>3.5106827111984282</v>
      </c>
      <c r="G20" s="252">
        <f t="shared" si="0"/>
        <v>89</v>
      </c>
      <c r="H20" s="446">
        <f t="shared" si="1"/>
        <v>-18</v>
      </c>
    </row>
    <row r="21" spans="1:8" ht="13.5">
      <c r="A21" s="251">
        <v>7</v>
      </c>
      <c r="B21" s="247">
        <v>8184</v>
      </c>
      <c r="C21" s="33">
        <v>28451</v>
      </c>
      <c r="D21" s="248">
        <v>13780</v>
      </c>
      <c r="E21" s="33">
        <v>14671</v>
      </c>
      <c r="F21" s="249">
        <v>3.4764173998044967</v>
      </c>
      <c r="G21" s="252">
        <f t="shared" si="0"/>
        <v>40</v>
      </c>
      <c r="H21" s="446">
        <f t="shared" si="1"/>
        <v>-140</v>
      </c>
    </row>
    <row r="22" spans="1:8" ht="13.5">
      <c r="A22" s="251">
        <v>8</v>
      </c>
      <c r="B22" s="247">
        <v>8194</v>
      </c>
      <c r="C22" s="33">
        <v>28210</v>
      </c>
      <c r="D22" s="248">
        <v>13620</v>
      </c>
      <c r="E22" s="33">
        <v>14590</v>
      </c>
      <c r="F22" s="249">
        <v>3.442762997315109</v>
      </c>
      <c r="G22" s="252">
        <f t="shared" si="0"/>
        <v>10</v>
      </c>
      <c r="H22" s="446">
        <f t="shared" si="1"/>
        <v>-241</v>
      </c>
    </row>
    <row r="23" spans="1:8" ht="13.5">
      <c r="A23" s="251">
        <v>9</v>
      </c>
      <c r="B23" s="247">
        <v>8218</v>
      </c>
      <c r="C23" s="33">
        <v>27979</v>
      </c>
      <c r="D23" s="248">
        <v>13533</v>
      </c>
      <c r="E23" s="33">
        <v>14446</v>
      </c>
      <c r="F23" s="249">
        <v>3.4045996592844974</v>
      </c>
      <c r="G23" s="252">
        <f t="shared" si="0"/>
        <v>24</v>
      </c>
      <c r="H23" s="446">
        <f t="shared" si="1"/>
        <v>-231</v>
      </c>
    </row>
    <row r="24" spans="1:8" ht="13.5">
      <c r="A24" s="251">
        <v>10</v>
      </c>
      <c r="B24" s="247">
        <v>8232</v>
      </c>
      <c r="C24" s="254">
        <f>D24+E24</f>
        <v>27827</v>
      </c>
      <c r="D24" s="248">
        <v>13469</v>
      </c>
      <c r="E24" s="255">
        <v>14358</v>
      </c>
      <c r="F24" s="249">
        <f>C24/B24</f>
        <v>3.3803449951409137</v>
      </c>
      <c r="G24" s="252">
        <f t="shared" si="0"/>
        <v>14</v>
      </c>
      <c r="H24" s="446">
        <f t="shared" si="1"/>
        <v>-152</v>
      </c>
    </row>
    <row r="25" spans="1:8" ht="13.5">
      <c r="A25" s="251">
        <v>11</v>
      </c>
      <c r="B25" s="247">
        <v>8220</v>
      </c>
      <c r="C25" s="254">
        <f>D25+E25</f>
        <v>27505</v>
      </c>
      <c r="D25" s="248">
        <v>13314</v>
      </c>
      <c r="E25" s="255">
        <v>14191</v>
      </c>
      <c r="F25" s="249">
        <f>C25/B25</f>
        <v>3.3461070559610704</v>
      </c>
      <c r="G25" s="252">
        <f t="shared" si="0"/>
        <v>-12</v>
      </c>
      <c r="H25" s="446">
        <f t="shared" si="1"/>
        <v>-322</v>
      </c>
    </row>
    <row r="26" spans="1:8" ht="13.5">
      <c r="A26" s="251">
        <v>12</v>
      </c>
      <c r="B26" s="247">
        <v>8282</v>
      </c>
      <c r="C26" s="254">
        <f>D26+E26</f>
        <v>27397</v>
      </c>
      <c r="D26" s="248">
        <v>13264</v>
      </c>
      <c r="E26" s="255">
        <v>14133</v>
      </c>
      <c r="F26" s="249">
        <f>C26/B26</f>
        <v>3.308017387104564</v>
      </c>
      <c r="G26" s="252">
        <f t="shared" si="0"/>
        <v>62</v>
      </c>
      <c r="H26" s="446">
        <f t="shared" si="1"/>
        <v>-108</v>
      </c>
    </row>
    <row r="27" spans="1:8" ht="13.5">
      <c r="A27" s="251">
        <v>13</v>
      </c>
      <c r="B27" s="247">
        <v>8267</v>
      </c>
      <c r="C27" s="254">
        <v>27034</v>
      </c>
      <c r="D27" s="248">
        <v>13097</v>
      </c>
      <c r="E27" s="255">
        <v>13937</v>
      </c>
      <c r="F27" s="249">
        <v>3.2701100762066044</v>
      </c>
      <c r="G27" s="252">
        <f t="shared" si="0"/>
        <v>-15</v>
      </c>
      <c r="H27" s="446">
        <f t="shared" si="1"/>
        <v>-363</v>
      </c>
    </row>
    <row r="28" spans="1:8" ht="13.5">
      <c r="A28" s="251">
        <v>14</v>
      </c>
      <c r="B28" s="247">
        <v>8238</v>
      </c>
      <c r="C28" s="254">
        <f>D28+E28</f>
        <v>26766</v>
      </c>
      <c r="D28" s="248">
        <v>12970</v>
      </c>
      <c r="E28" s="255">
        <v>13796</v>
      </c>
      <c r="F28" s="249">
        <f>C28/B28</f>
        <v>3.249089584850692</v>
      </c>
      <c r="G28" s="252">
        <f t="shared" si="0"/>
        <v>-29</v>
      </c>
      <c r="H28" s="446">
        <f t="shared" si="1"/>
        <v>-268</v>
      </c>
    </row>
    <row r="29" spans="1:8" ht="13.5">
      <c r="A29" s="251">
        <v>15</v>
      </c>
      <c r="B29" s="247">
        <v>8224</v>
      </c>
      <c r="C29" s="254">
        <f>D29+E29</f>
        <v>26424</v>
      </c>
      <c r="D29" s="248">
        <v>12800</v>
      </c>
      <c r="E29" s="255">
        <v>13624</v>
      </c>
      <c r="F29" s="249">
        <f>C29/B29</f>
        <v>3.213035019455253</v>
      </c>
      <c r="G29" s="252">
        <f t="shared" si="0"/>
        <v>-14</v>
      </c>
      <c r="H29" s="446">
        <f t="shared" si="1"/>
        <v>-342</v>
      </c>
    </row>
    <row r="30" spans="1:8" ht="13.5">
      <c r="A30" s="251">
        <v>16</v>
      </c>
      <c r="B30" s="247">
        <v>8198</v>
      </c>
      <c r="C30" s="254">
        <f>D30+E30</f>
        <v>26162</v>
      </c>
      <c r="D30" s="248">
        <v>12640</v>
      </c>
      <c r="E30" s="255">
        <v>13522</v>
      </c>
      <c r="F30" s="249">
        <f>C30/B30</f>
        <v>3.1912661624786534</v>
      </c>
      <c r="G30" s="252">
        <f>B30-B29</f>
        <v>-26</v>
      </c>
      <c r="H30" s="446">
        <f t="shared" si="1"/>
        <v>-262</v>
      </c>
    </row>
    <row r="31" spans="1:8" ht="13.5">
      <c r="A31" s="251">
        <v>17</v>
      </c>
      <c r="B31" s="247">
        <v>8202</v>
      </c>
      <c r="C31" s="254">
        <f>D31+E31</f>
        <v>25825</v>
      </c>
      <c r="D31" s="248">
        <v>12466</v>
      </c>
      <c r="E31" s="255">
        <v>13359</v>
      </c>
      <c r="F31" s="249">
        <f>C31/B31</f>
        <v>3.148622287247013</v>
      </c>
      <c r="G31" s="252">
        <f>B31-B30</f>
        <v>4</v>
      </c>
      <c r="H31" s="446">
        <f>C31-C30</f>
        <v>-337</v>
      </c>
    </row>
    <row r="32" spans="1:8" ht="14.25" thickBot="1">
      <c r="A32" s="256">
        <v>18</v>
      </c>
      <c r="B32" s="257">
        <v>8177</v>
      </c>
      <c r="C32" s="317">
        <v>25362</v>
      </c>
      <c r="D32" s="258">
        <v>12282</v>
      </c>
      <c r="E32" s="259">
        <v>13080</v>
      </c>
      <c r="F32" s="352">
        <f>C32/B32</f>
        <v>3.1016265133912193</v>
      </c>
      <c r="G32" s="347">
        <f>B32-B31</f>
        <v>-25</v>
      </c>
      <c r="H32" s="447">
        <f>C32-C31</f>
        <v>-463</v>
      </c>
    </row>
    <row r="33" spans="2:8" ht="13.5">
      <c r="B33" s="1"/>
      <c r="C33" s="1"/>
      <c r="D33" s="346"/>
      <c r="H33" s="460" t="s">
        <v>419</v>
      </c>
    </row>
    <row r="34" ht="13.5">
      <c r="C34" s="33"/>
    </row>
    <row r="35" spans="1:3" ht="17.25">
      <c r="A35" s="43" t="s">
        <v>585</v>
      </c>
      <c r="B35" s="244"/>
      <c r="C35" s="33"/>
    </row>
    <row r="36" ht="14.25" thickBot="1">
      <c r="B36" s="473" t="s">
        <v>596</v>
      </c>
    </row>
    <row r="37" spans="1:2" ht="14.25" thickBot="1">
      <c r="A37" s="262" t="s">
        <v>420</v>
      </c>
      <c r="B37" s="263" t="s">
        <v>421</v>
      </c>
    </row>
    <row r="38" spans="1:2" ht="13.5">
      <c r="A38" s="146" t="s">
        <v>357</v>
      </c>
      <c r="B38" s="246">
        <v>81</v>
      </c>
    </row>
    <row r="39" spans="1:2" ht="13.5">
      <c r="A39" s="264">
        <v>2</v>
      </c>
      <c r="B39" s="246">
        <v>68</v>
      </c>
    </row>
    <row r="40" spans="1:2" ht="13.5">
      <c r="A40" s="264">
        <v>3</v>
      </c>
      <c r="B40" s="246">
        <v>102</v>
      </c>
    </row>
    <row r="41" spans="1:2" ht="13.5">
      <c r="A41" s="264">
        <v>4</v>
      </c>
      <c r="B41" s="246">
        <v>150</v>
      </c>
    </row>
    <row r="42" spans="1:2" ht="13.5">
      <c r="A42" s="264">
        <v>5</v>
      </c>
      <c r="B42" s="246">
        <v>143</v>
      </c>
    </row>
    <row r="43" spans="1:2" ht="13.5">
      <c r="A43" s="264">
        <v>6</v>
      </c>
      <c r="B43" s="246">
        <v>156</v>
      </c>
    </row>
    <row r="44" spans="1:2" ht="13.5">
      <c r="A44" s="264">
        <v>7</v>
      </c>
      <c r="B44" s="246">
        <v>225</v>
      </c>
    </row>
    <row r="45" spans="1:2" ht="13.5">
      <c r="A45" s="264">
        <v>8</v>
      </c>
      <c r="B45" s="246">
        <v>184</v>
      </c>
    </row>
    <row r="46" spans="1:2" ht="13.5">
      <c r="A46" s="264">
        <v>9</v>
      </c>
      <c r="B46" s="246">
        <v>205</v>
      </c>
    </row>
    <row r="47" spans="1:2" ht="13.5">
      <c r="A47" s="264">
        <v>10</v>
      </c>
      <c r="B47" s="246">
        <v>232</v>
      </c>
    </row>
    <row r="48" spans="1:2" ht="13.5">
      <c r="A48" s="264">
        <v>11</v>
      </c>
      <c r="B48" s="265">
        <v>229</v>
      </c>
    </row>
    <row r="49" spans="1:2" ht="13.5">
      <c r="A49" s="264">
        <v>12</v>
      </c>
      <c r="B49" s="246">
        <v>265</v>
      </c>
    </row>
    <row r="50" spans="1:2" ht="13.5">
      <c r="A50" s="264">
        <v>13</v>
      </c>
      <c r="B50" s="246">
        <v>245</v>
      </c>
    </row>
    <row r="51" spans="1:2" ht="13.5">
      <c r="A51" s="264">
        <v>14</v>
      </c>
      <c r="B51" s="246">
        <v>256</v>
      </c>
    </row>
    <row r="52" spans="1:2" ht="13.5">
      <c r="A52" s="264">
        <v>15</v>
      </c>
      <c r="B52" s="246">
        <v>217</v>
      </c>
    </row>
    <row r="53" spans="1:2" ht="13.5">
      <c r="A53" s="264">
        <v>16</v>
      </c>
      <c r="B53" s="246">
        <v>238</v>
      </c>
    </row>
    <row r="54" spans="1:2" ht="13.5">
      <c r="A54" s="264">
        <v>17</v>
      </c>
      <c r="B54" s="246">
        <v>259</v>
      </c>
    </row>
    <row r="55" spans="1:2" ht="14.25" thickBot="1">
      <c r="A55" s="266">
        <v>18</v>
      </c>
      <c r="B55" s="267">
        <v>250</v>
      </c>
    </row>
    <row r="56" spans="1:2" ht="13.5">
      <c r="A56" s="148"/>
      <c r="B56" s="460" t="s">
        <v>419</v>
      </c>
    </row>
  </sheetData>
  <sheetProtection/>
  <mergeCells count="4">
    <mergeCell ref="G3:H3"/>
    <mergeCell ref="C3:E3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&amp;L&amp;12人　口</oddHeader>
    <oddFooter>&amp;C22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H61"/>
  <sheetViews>
    <sheetView zoomScale="85" zoomScaleNormal="85" zoomScalePageLayoutView="0" workbookViewId="0" topLeftCell="A34">
      <selection activeCell="A1" sqref="A1"/>
    </sheetView>
  </sheetViews>
  <sheetFormatPr defaultColWidth="9.00390625" defaultRowHeight="13.5"/>
  <cols>
    <col min="1" max="1" width="12.625" style="42" customWidth="1"/>
    <col min="2" max="8" width="12.625" style="0" customWidth="1"/>
  </cols>
  <sheetData>
    <row r="2" spans="1:8" ht="18" thickBot="1">
      <c r="A2" s="36"/>
      <c r="B2" s="1"/>
      <c r="C2" s="1"/>
      <c r="D2" s="1"/>
      <c r="E2" s="1"/>
      <c r="F2" s="1"/>
      <c r="H2" s="475" t="s">
        <v>597</v>
      </c>
    </row>
    <row r="3" spans="1:8" ht="13.5">
      <c r="A3" s="37"/>
      <c r="B3" s="260"/>
      <c r="C3" s="578" t="s">
        <v>482</v>
      </c>
      <c r="D3" s="579"/>
      <c r="E3" s="580"/>
      <c r="F3" s="14" t="s">
        <v>110</v>
      </c>
      <c r="G3" s="289" t="s">
        <v>111</v>
      </c>
      <c r="H3" s="290" t="s">
        <v>112</v>
      </c>
    </row>
    <row r="4" spans="1:8" ht="14.25" thickBot="1">
      <c r="A4" s="40" t="s">
        <v>123</v>
      </c>
      <c r="B4" s="283" t="s">
        <v>113</v>
      </c>
      <c r="C4" s="17" t="s">
        <v>114</v>
      </c>
      <c r="D4" s="17" t="s">
        <v>115</v>
      </c>
      <c r="E4" s="17" t="s">
        <v>116</v>
      </c>
      <c r="F4" s="17" t="s">
        <v>117</v>
      </c>
      <c r="G4" s="291" t="s">
        <v>118</v>
      </c>
      <c r="H4" s="292" t="s">
        <v>119</v>
      </c>
    </row>
    <row r="5" spans="1:8" ht="16.5" customHeight="1">
      <c r="A5" s="37">
        <v>35</v>
      </c>
      <c r="B5" s="33">
        <v>7668</v>
      </c>
      <c r="C5" s="284">
        <f>D5+E5</f>
        <v>37592</v>
      </c>
      <c r="D5" s="33">
        <v>17984</v>
      </c>
      <c r="E5" s="284">
        <v>19608</v>
      </c>
      <c r="F5" s="34">
        <f>C5/B5</f>
        <v>4.9024517475221705</v>
      </c>
      <c r="G5" s="287">
        <f>D5/E5*100</f>
        <v>91.71766625866992</v>
      </c>
      <c r="H5" s="285">
        <v>186.5</v>
      </c>
    </row>
    <row r="6" spans="1:8" ht="16.5" customHeight="1">
      <c r="A6" s="38">
        <v>36</v>
      </c>
      <c r="B6" s="33">
        <v>7693</v>
      </c>
      <c r="C6" s="248">
        <f>D6+E6</f>
        <v>37023</v>
      </c>
      <c r="D6" s="33">
        <v>17710</v>
      </c>
      <c r="E6" s="248">
        <v>19313</v>
      </c>
      <c r="F6" s="34">
        <f>C6/B6</f>
        <v>4.8125568698817105</v>
      </c>
      <c r="G6" s="39">
        <f>D6/E6*100</f>
        <v>91.69989126495108</v>
      </c>
      <c r="H6" s="285">
        <v>183.7</v>
      </c>
    </row>
    <row r="7" spans="1:8" ht="16.5" customHeight="1">
      <c r="A7" s="38">
        <v>37</v>
      </c>
      <c r="B7" s="33">
        <v>7671</v>
      </c>
      <c r="C7" s="248">
        <f>D7+E7</f>
        <v>36236</v>
      </c>
      <c r="D7" s="33">
        <v>17332</v>
      </c>
      <c r="E7" s="248">
        <v>18904</v>
      </c>
      <c r="F7" s="34">
        <f>C7/B7</f>
        <v>4.7237648285751535</v>
      </c>
      <c r="G7" s="39">
        <f>D7/E7*100</f>
        <v>91.68429961912823</v>
      </c>
      <c r="H7" s="285">
        <v>179.8</v>
      </c>
    </row>
    <row r="8" spans="1:8" ht="16.5" customHeight="1">
      <c r="A8" s="38">
        <v>38</v>
      </c>
      <c r="B8" s="33">
        <v>7647</v>
      </c>
      <c r="C8" s="248">
        <f>D8+E8</f>
        <v>35336</v>
      </c>
      <c r="D8" s="33">
        <v>16902</v>
      </c>
      <c r="E8" s="248">
        <v>18434</v>
      </c>
      <c r="F8" s="34">
        <f>C8/B8</f>
        <v>4.6208970838237216</v>
      </c>
      <c r="G8" s="39">
        <f>D8/E8*100</f>
        <v>91.68926982749268</v>
      </c>
      <c r="H8" s="285">
        <v>175.3</v>
      </c>
    </row>
    <row r="9" spans="1:8" ht="16.5" customHeight="1">
      <c r="A9" s="38">
        <v>39</v>
      </c>
      <c r="B9" s="33">
        <v>7645</v>
      </c>
      <c r="C9" s="248">
        <f>D9+E9</f>
        <v>34723</v>
      </c>
      <c r="D9" s="33">
        <v>16653</v>
      </c>
      <c r="E9" s="248">
        <v>18070</v>
      </c>
      <c r="F9" s="34">
        <f>C9/B9</f>
        <v>4.541922825376063</v>
      </c>
      <c r="G9" s="39">
        <f>D9/E9*100</f>
        <v>92.15827338129496</v>
      </c>
      <c r="H9" s="285">
        <v>172.3</v>
      </c>
    </row>
    <row r="10" spans="1:8" ht="16.5" customHeight="1">
      <c r="A10" s="282"/>
      <c r="B10" s="1"/>
      <c r="C10" s="99"/>
      <c r="D10" s="1"/>
      <c r="E10" s="99"/>
      <c r="F10" s="1"/>
      <c r="G10" s="99"/>
      <c r="H10" s="288"/>
    </row>
    <row r="11" spans="1:8" ht="16.5" customHeight="1">
      <c r="A11" s="38">
        <v>40</v>
      </c>
      <c r="B11" s="33">
        <v>7733</v>
      </c>
      <c r="C11" s="248">
        <f>D11+E11</f>
        <v>34799</v>
      </c>
      <c r="D11" s="33">
        <v>16693</v>
      </c>
      <c r="E11" s="248">
        <v>18106</v>
      </c>
      <c r="F11" s="34">
        <f>C11/B11</f>
        <v>4.500064657959395</v>
      </c>
      <c r="G11" s="39">
        <f>D11/E11*100</f>
        <v>92.19595714127914</v>
      </c>
      <c r="H11" s="285">
        <v>172.7</v>
      </c>
    </row>
    <row r="12" spans="1:8" ht="16.5" customHeight="1">
      <c r="A12" s="38">
        <v>41</v>
      </c>
      <c r="B12" s="33">
        <v>7768</v>
      </c>
      <c r="C12" s="248">
        <f>D12+E12</f>
        <v>34211</v>
      </c>
      <c r="D12" s="33">
        <v>16442</v>
      </c>
      <c r="E12" s="248">
        <v>17769</v>
      </c>
      <c r="F12" s="34">
        <f>C12/B12</f>
        <v>4.404093717816684</v>
      </c>
      <c r="G12" s="39">
        <f>D12/E12*100</f>
        <v>92.53193764421182</v>
      </c>
      <c r="H12" s="285">
        <v>169.7</v>
      </c>
    </row>
    <row r="13" spans="1:8" ht="16.5" customHeight="1">
      <c r="A13" s="38">
        <v>42</v>
      </c>
      <c r="B13" s="33">
        <v>7766</v>
      </c>
      <c r="C13" s="248">
        <f>D13+E13</f>
        <v>33665</v>
      </c>
      <c r="D13" s="33">
        <v>16184</v>
      </c>
      <c r="E13" s="248">
        <v>17481</v>
      </c>
      <c r="F13" s="34">
        <f>C13/B13</f>
        <v>4.334921452485192</v>
      </c>
      <c r="G13" s="39">
        <f>D13/E13*100</f>
        <v>92.58051598878782</v>
      </c>
      <c r="H13" s="285">
        <v>167</v>
      </c>
    </row>
    <row r="14" spans="1:8" ht="16.5" customHeight="1">
      <c r="A14" s="38">
        <v>43</v>
      </c>
      <c r="B14" s="33">
        <v>7765</v>
      </c>
      <c r="C14" s="248">
        <f>D14+E14</f>
        <v>33142</v>
      </c>
      <c r="D14" s="33">
        <v>15965</v>
      </c>
      <c r="E14" s="248">
        <v>17177</v>
      </c>
      <c r="F14" s="34">
        <f>C14/B14</f>
        <v>4.268126207340631</v>
      </c>
      <c r="G14" s="39">
        <f>D14/E14*100</f>
        <v>92.94405309425395</v>
      </c>
      <c r="H14" s="285">
        <v>164.4</v>
      </c>
    </row>
    <row r="15" spans="1:8" ht="16.5" customHeight="1">
      <c r="A15" s="38">
        <v>44</v>
      </c>
      <c r="B15" s="33">
        <v>7729</v>
      </c>
      <c r="C15" s="248">
        <f>D15+E15</f>
        <v>32644</v>
      </c>
      <c r="D15" s="33">
        <v>15750</v>
      </c>
      <c r="E15" s="248">
        <v>16894</v>
      </c>
      <c r="F15" s="34">
        <f>C15/B15</f>
        <v>4.2235735541467205</v>
      </c>
      <c r="G15" s="39">
        <f>D15/E15*100</f>
        <v>93.22836510003552</v>
      </c>
      <c r="H15" s="285">
        <v>161.9</v>
      </c>
    </row>
    <row r="16" spans="1:8" ht="16.5" customHeight="1">
      <c r="A16" s="38"/>
      <c r="B16" s="33"/>
      <c r="C16" s="248"/>
      <c r="D16" s="33"/>
      <c r="E16" s="248"/>
      <c r="F16" s="34"/>
      <c r="G16" s="39"/>
      <c r="H16" s="285"/>
    </row>
    <row r="17" spans="1:8" ht="16.5" customHeight="1">
      <c r="A17" s="38">
        <v>45</v>
      </c>
      <c r="B17" s="33">
        <v>7664</v>
      </c>
      <c r="C17" s="248">
        <f>D17+E17</f>
        <v>32159</v>
      </c>
      <c r="D17" s="33">
        <v>15476</v>
      </c>
      <c r="E17" s="248">
        <v>16683</v>
      </c>
      <c r="F17" s="34">
        <f>C17/B17</f>
        <v>4.196111691022964</v>
      </c>
      <c r="G17" s="39">
        <f>D17/E17*100</f>
        <v>92.76509021159264</v>
      </c>
      <c r="H17" s="285">
        <v>159.5</v>
      </c>
    </row>
    <row r="18" spans="1:8" ht="16.5" customHeight="1">
      <c r="A18" s="38">
        <v>46</v>
      </c>
      <c r="B18" s="33">
        <v>7711</v>
      </c>
      <c r="C18" s="248">
        <f>D18+E18</f>
        <v>31785</v>
      </c>
      <c r="D18" s="33">
        <v>15309</v>
      </c>
      <c r="E18" s="248">
        <v>16476</v>
      </c>
      <c r="F18" s="34">
        <f>C18/B18</f>
        <v>4.122033458695371</v>
      </c>
      <c r="G18" s="39">
        <f>D18/E18*100</f>
        <v>92.9169701383831</v>
      </c>
      <c r="H18" s="285">
        <v>157.6</v>
      </c>
    </row>
    <row r="19" spans="1:8" ht="16.5" customHeight="1">
      <c r="A19" s="38">
        <v>47</v>
      </c>
      <c r="B19" s="33">
        <v>7651</v>
      </c>
      <c r="C19" s="248">
        <f>D19+E19</f>
        <v>31314</v>
      </c>
      <c r="D19" s="33">
        <v>15094</v>
      </c>
      <c r="E19" s="248">
        <v>16220</v>
      </c>
      <c r="F19" s="34">
        <f>C19/B19</f>
        <v>4.092798327016077</v>
      </c>
      <c r="G19" s="39">
        <f>D19/E19*100</f>
        <v>93.05795314426634</v>
      </c>
      <c r="H19" s="285">
        <v>155.4</v>
      </c>
    </row>
    <row r="20" spans="1:8" ht="16.5" customHeight="1">
      <c r="A20" s="38">
        <v>48</v>
      </c>
      <c r="B20" s="33">
        <v>7727</v>
      </c>
      <c r="C20" s="248">
        <f>D20+E20</f>
        <v>31205</v>
      </c>
      <c r="D20" s="33">
        <v>15057</v>
      </c>
      <c r="E20" s="248">
        <v>16148</v>
      </c>
      <c r="F20" s="34">
        <f>C20/B20</f>
        <v>4.038436650705319</v>
      </c>
      <c r="G20" s="39">
        <f>D20/E20*100</f>
        <v>93.24374535546198</v>
      </c>
      <c r="H20" s="285">
        <v>154.8</v>
      </c>
    </row>
    <row r="21" spans="1:8" ht="13.5">
      <c r="A21" s="38">
        <v>49</v>
      </c>
      <c r="B21" s="33">
        <v>7706</v>
      </c>
      <c r="C21" s="248">
        <f>D21+E21</f>
        <v>30925</v>
      </c>
      <c r="D21" s="33">
        <v>14915</v>
      </c>
      <c r="E21" s="248">
        <v>16010</v>
      </c>
      <c r="F21" s="34">
        <f>C21/B21</f>
        <v>4.013106670127174</v>
      </c>
      <c r="G21" s="39">
        <f>D21/E21*100</f>
        <v>93.16052467207994</v>
      </c>
      <c r="H21" s="285">
        <v>153.4</v>
      </c>
    </row>
    <row r="22" spans="1:8" ht="13.5">
      <c r="A22" s="38"/>
      <c r="B22" s="33"/>
      <c r="C22" s="248"/>
      <c r="D22" s="33"/>
      <c r="E22" s="248"/>
      <c r="F22" s="34"/>
      <c r="G22" s="39"/>
      <c r="H22" s="285"/>
    </row>
    <row r="23" spans="1:8" ht="13.5">
      <c r="A23" s="38">
        <v>50</v>
      </c>
      <c r="B23" s="33">
        <v>7661</v>
      </c>
      <c r="C23" s="248">
        <f>D23+E23</f>
        <v>30796</v>
      </c>
      <c r="D23" s="33">
        <v>14824</v>
      </c>
      <c r="E23" s="248">
        <v>15972</v>
      </c>
      <c r="F23" s="34">
        <f>C23/B23</f>
        <v>4.0198407518600705</v>
      </c>
      <c r="G23" s="39">
        <f>D23/E23*100</f>
        <v>92.81242173804158</v>
      </c>
      <c r="H23" s="285">
        <v>152.8</v>
      </c>
    </row>
    <row r="24" spans="1:8" ht="13.5">
      <c r="A24" s="38">
        <v>51</v>
      </c>
      <c r="B24" s="33">
        <v>7672</v>
      </c>
      <c r="C24" s="248">
        <f>D24+E24</f>
        <v>30713</v>
      </c>
      <c r="D24" s="33">
        <v>14789</v>
      </c>
      <c r="E24" s="248">
        <v>15924</v>
      </c>
      <c r="F24" s="34">
        <f>C24/B24</f>
        <v>4.003258602711157</v>
      </c>
      <c r="G24" s="39">
        <f>D24/E24*100</f>
        <v>92.87239387088671</v>
      </c>
      <c r="H24" s="285">
        <v>152.4</v>
      </c>
    </row>
    <row r="25" spans="1:8" ht="13.5">
      <c r="A25" s="38">
        <v>52</v>
      </c>
      <c r="B25" s="33">
        <v>7625</v>
      </c>
      <c r="C25" s="248">
        <f>D25+E25</f>
        <v>30458</v>
      </c>
      <c r="D25" s="33">
        <v>14630</v>
      </c>
      <c r="E25" s="248">
        <v>15828</v>
      </c>
      <c r="F25" s="34">
        <f>C25/B25</f>
        <v>3.9944918032786885</v>
      </c>
      <c r="G25" s="39">
        <f>D25/E25*100</f>
        <v>92.43113469800353</v>
      </c>
      <c r="H25" s="285">
        <v>151.1</v>
      </c>
    </row>
    <row r="26" spans="1:8" ht="13.5">
      <c r="A26" s="38">
        <v>53</v>
      </c>
      <c r="B26" s="33">
        <v>7621</v>
      </c>
      <c r="C26" s="248">
        <f>D26+E26</f>
        <v>30294</v>
      </c>
      <c r="D26" s="33">
        <v>14560</v>
      </c>
      <c r="E26" s="248">
        <v>15734</v>
      </c>
      <c r="F26" s="34">
        <f>C26/B26</f>
        <v>3.975068888597297</v>
      </c>
      <c r="G26" s="39">
        <f>D26/E26*100</f>
        <v>92.53845176051863</v>
      </c>
      <c r="H26" s="285">
        <v>150.3</v>
      </c>
    </row>
    <row r="27" spans="1:8" ht="13.5">
      <c r="A27" s="38">
        <v>54</v>
      </c>
      <c r="B27" s="33">
        <v>7631</v>
      </c>
      <c r="C27" s="248">
        <f>D27+E27</f>
        <v>30134</v>
      </c>
      <c r="D27" s="33">
        <v>14497</v>
      </c>
      <c r="E27" s="248">
        <v>15637</v>
      </c>
      <c r="F27" s="34">
        <f>C27/B27</f>
        <v>3.9488926746166952</v>
      </c>
      <c r="G27" s="39">
        <f>D27/E27*100</f>
        <v>92.70959902794654</v>
      </c>
      <c r="H27" s="285">
        <v>149.5</v>
      </c>
    </row>
    <row r="28" spans="1:8" ht="13.5">
      <c r="A28" s="38"/>
      <c r="B28" s="33"/>
      <c r="C28" s="248"/>
      <c r="D28" s="33"/>
      <c r="E28" s="248"/>
      <c r="F28" s="34"/>
      <c r="G28" s="39"/>
      <c r="H28" s="285"/>
    </row>
    <row r="29" spans="1:8" ht="13.5">
      <c r="A29" s="38">
        <v>55</v>
      </c>
      <c r="B29" s="33">
        <v>7648</v>
      </c>
      <c r="C29" s="248">
        <f>D29+E29</f>
        <v>30073</v>
      </c>
      <c r="D29" s="33">
        <v>14539</v>
      </c>
      <c r="E29" s="248">
        <v>15534</v>
      </c>
      <c r="F29" s="34">
        <f>C29/B29</f>
        <v>3.932139121338912</v>
      </c>
      <c r="G29" s="39">
        <f>D29/E29*100</f>
        <v>93.59469550663061</v>
      </c>
      <c r="H29" s="285">
        <v>149.2</v>
      </c>
    </row>
    <row r="30" spans="1:8" ht="13.5">
      <c r="A30" s="38">
        <v>56</v>
      </c>
      <c r="B30" s="33">
        <v>7659</v>
      </c>
      <c r="C30" s="248">
        <f>D30+E30</f>
        <v>29821</v>
      </c>
      <c r="D30" s="33">
        <v>14425</v>
      </c>
      <c r="E30" s="248">
        <v>15396</v>
      </c>
      <c r="F30" s="34">
        <f>C30/B30</f>
        <v>3.8935892414153286</v>
      </c>
      <c r="G30" s="39">
        <f>D30/E30*100</f>
        <v>93.69316705637829</v>
      </c>
      <c r="H30" s="285">
        <v>147.9</v>
      </c>
    </row>
    <row r="31" spans="1:8" ht="13.5">
      <c r="A31" s="38">
        <v>57</v>
      </c>
      <c r="B31" s="33">
        <v>7680</v>
      </c>
      <c r="C31" s="248">
        <f>D31+E31</f>
        <v>29624</v>
      </c>
      <c r="D31" s="33">
        <v>14341</v>
      </c>
      <c r="E31" s="248">
        <v>15283</v>
      </c>
      <c r="F31" s="34">
        <f>C31/B31</f>
        <v>3.857291666666667</v>
      </c>
      <c r="G31" s="39">
        <f>D31/E31*100</f>
        <v>93.83628868677616</v>
      </c>
      <c r="H31" s="285">
        <v>147</v>
      </c>
    </row>
    <row r="32" spans="1:8" ht="13.5">
      <c r="A32" s="38">
        <v>58</v>
      </c>
      <c r="B32" s="33">
        <v>7694</v>
      </c>
      <c r="C32" s="248">
        <f>D32+E32</f>
        <v>29449</v>
      </c>
      <c r="D32" s="33">
        <v>14264</v>
      </c>
      <c r="E32" s="248">
        <v>15185</v>
      </c>
      <c r="F32" s="34">
        <f>C32/B32</f>
        <v>3.8275279438523526</v>
      </c>
      <c r="G32" s="39">
        <f>D32/E32*100</f>
        <v>93.93480408297663</v>
      </c>
      <c r="H32" s="285">
        <v>146.1</v>
      </c>
    </row>
    <row r="33" spans="1:8" ht="13.5">
      <c r="A33" s="38">
        <v>59</v>
      </c>
      <c r="B33" s="33">
        <v>7690</v>
      </c>
      <c r="C33" s="248">
        <f>D33+E33</f>
        <v>29378</v>
      </c>
      <c r="D33" s="33">
        <v>14254</v>
      </c>
      <c r="E33" s="248">
        <v>15124</v>
      </c>
      <c r="F33" s="34">
        <f>C33/B33</f>
        <v>3.8202860858257477</v>
      </c>
      <c r="G33" s="39">
        <f>D33/E33*100</f>
        <v>94.24755355725999</v>
      </c>
      <c r="H33" s="285">
        <v>145.7</v>
      </c>
    </row>
    <row r="34" spans="1:8" ht="13.5">
      <c r="A34" s="38"/>
      <c r="B34" s="33"/>
      <c r="C34" s="248"/>
      <c r="D34" s="33"/>
      <c r="E34" s="248"/>
      <c r="F34" s="34"/>
      <c r="G34" s="39"/>
      <c r="H34" s="285"/>
    </row>
    <row r="35" spans="1:8" ht="13.5" customHeight="1">
      <c r="A35" s="38">
        <v>60</v>
      </c>
      <c r="B35" s="33">
        <v>7614</v>
      </c>
      <c r="C35" s="248">
        <f>D35+E35</f>
        <v>29034</v>
      </c>
      <c r="D35" s="33">
        <v>14063</v>
      </c>
      <c r="E35" s="248">
        <v>14971</v>
      </c>
      <c r="F35" s="34">
        <f>C35/B35</f>
        <v>3.813238770685579</v>
      </c>
      <c r="G35" s="39">
        <f>D35/E35*100</f>
        <v>93.93494088571238</v>
      </c>
      <c r="H35" s="285">
        <v>144</v>
      </c>
    </row>
    <row r="36" spans="1:8" ht="13.5">
      <c r="A36" s="38">
        <v>61</v>
      </c>
      <c r="B36" s="33">
        <v>7638</v>
      </c>
      <c r="C36" s="248">
        <f>D36+E36</f>
        <v>28886</v>
      </c>
      <c r="D36" s="33">
        <v>13983</v>
      </c>
      <c r="E36" s="248">
        <v>14903</v>
      </c>
      <c r="F36" s="34">
        <f>C36/B36</f>
        <v>3.7818800733176223</v>
      </c>
      <c r="G36" s="39">
        <f>D36/E36*100</f>
        <v>93.82674629269275</v>
      </c>
      <c r="H36" s="285">
        <v>142.8</v>
      </c>
    </row>
    <row r="37" spans="1:8" ht="13.5">
      <c r="A37" s="38">
        <v>62</v>
      </c>
      <c r="B37" s="33">
        <v>7641</v>
      </c>
      <c r="C37" s="248">
        <f>D37+E37</f>
        <v>28730</v>
      </c>
      <c r="D37" s="33">
        <v>13894</v>
      </c>
      <c r="E37" s="248">
        <v>14836</v>
      </c>
      <c r="F37" s="34">
        <f>C37/B37</f>
        <v>3.7599790603324172</v>
      </c>
      <c r="G37" s="39">
        <f>D37/E37*100</f>
        <v>93.65057967107036</v>
      </c>
      <c r="H37" s="285">
        <v>142</v>
      </c>
    </row>
    <row r="38" spans="1:8" ht="13.5">
      <c r="A38" s="38">
        <v>63</v>
      </c>
      <c r="B38" s="33">
        <v>7618</v>
      </c>
      <c r="C38" s="248">
        <f>D38+E38</f>
        <v>28546</v>
      </c>
      <c r="D38" s="33">
        <v>13805</v>
      </c>
      <c r="E38" s="248">
        <v>14741</v>
      </c>
      <c r="F38" s="34">
        <f>C38/B38</f>
        <v>3.7471777369388293</v>
      </c>
      <c r="G38" s="39">
        <f>D38/E38*100</f>
        <v>93.65036293331525</v>
      </c>
      <c r="H38" s="285">
        <v>141.1</v>
      </c>
    </row>
    <row r="39" spans="1:8" ht="13.5">
      <c r="A39" s="38" t="s">
        <v>122</v>
      </c>
      <c r="B39" s="33">
        <v>7630</v>
      </c>
      <c r="C39" s="248">
        <f>D39+E39</f>
        <v>28399</v>
      </c>
      <c r="D39" s="33">
        <v>13710</v>
      </c>
      <c r="E39" s="248">
        <v>14689</v>
      </c>
      <c r="F39" s="34">
        <f>C39/B39</f>
        <v>3.722018348623853</v>
      </c>
      <c r="G39" s="39">
        <f>D39/E39*100</f>
        <v>93.33514875076588</v>
      </c>
      <c r="H39" s="285">
        <v>140.4</v>
      </c>
    </row>
    <row r="40" spans="1:8" ht="13.5">
      <c r="A40" s="38"/>
      <c r="B40" s="33"/>
      <c r="C40" s="248"/>
      <c r="D40" s="33"/>
      <c r="E40" s="248"/>
      <c r="F40" s="34"/>
      <c r="G40" s="39"/>
      <c r="H40" s="285"/>
    </row>
    <row r="41" spans="1:8" ht="13.5">
      <c r="A41" s="38">
        <v>2</v>
      </c>
      <c r="B41" s="33">
        <v>7547</v>
      </c>
      <c r="C41" s="248">
        <f>D41+E41</f>
        <v>28114</v>
      </c>
      <c r="D41" s="33">
        <v>13509</v>
      </c>
      <c r="E41" s="248">
        <v>14605</v>
      </c>
      <c r="F41" s="34">
        <f>C41/B41</f>
        <v>3.7251888167483767</v>
      </c>
      <c r="G41" s="39">
        <f>D41/E41*100</f>
        <v>92.4957206436152</v>
      </c>
      <c r="H41" s="285">
        <v>139</v>
      </c>
    </row>
    <row r="42" spans="1:8" ht="13.5">
      <c r="A42" s="38">
        <v>3</v>
      </c>
      <c r="B42" s="33">
        <v>7562</v>
      </c>
      <c r="C42" s="248">
        <f>D42+E42</f>
        <v>27809</v>
      </c>
      <c r="D42" s="33">
        <v>13341</v>
      </c>
      <c r="E42" s="248">
        <v>14468</v>
      </c>
      <c r="F42" s="34">
        <f>C42/B42</f>
        <v>3.6774662787622323</v>
      </c>
      <c r="G42" s="39">
        <f>D42/E42*100</f>
        <v>92.2103953552668</v>
      </c>
      <c r="H42" s="285">
        <v>137.5</v>
      </c>
    </row>
    <row r="43" spans="1:8" ht="13.5">
      <c r="A43" s="38">
        <v>4</v>
      </c>
      <c r="B43" s="33">
        <v>7579</v>
      </c>
      <c r="C43" s="248">
        <f>D43+E43</f>
        <v>27683</v>
      </c>
      <c r="D43" s="33">
        <v>13267</v>
      </c>
      <c r="E43" s="248">
        <v>14416</v>
      </c>
      <c r="F43" s="34">
        <f>C43/B43</f>
        <v>3.6525926903285395</v>
      </c>
      <c r="G43" s="39">
        <f>D43/E43*100</f>
        <v>92.02968923418425</v>
      </c>
      <c r="H43" s="285">
        <v>136.8</v>
      </c>
    </row>
    <row r="44" spans="1:8" ht="13.5">
      <c r="A44" s="38">
        <v>5</v>
      </c>
      <c r="B44" s="33">
        <v>7689</v>
      </c>
      <c r="C44" s="248">
        <f>D44+E44</f>
        <v>27675</v>
      </c>
      <c r="D44" s="33">
        <v>13291</v>
      </c>
      <c r="E44" s="248">
        <v>14384</v>
      </c>
      <c r="F44" s="34">
        <f>C44/B44</f>
        <v>3.5992976980101443</v>
      </c>
      <c r="G44" s="39">
        <f>D44/E44*100</f>
        <v>92.40127919911012</v>
      </c>
      <c r="H44" s="285">
        <v>136.8</v>
      </c>
    </row>
    <row r="45" spans="1:8" ht="13.5">
      <c r="A45" s="38">
        <v>6</v>
      </c>
      <c r="B45" s="33">
        <v>7765</v>
      </c>
      <c r="C45" s="248">
        <f>D45+E45</f>
        <v>27623</v>
      </c>
      <c r="D45" s="33">
        <v>13237</v>
      </c>
      <c r="E45" s="248">
        <v>14386</v>
      </c>
      <c r="F45" s="34">
        <f>C45/B45</f>
        <v>3.5573728267868643</v>
      </c>
      <c r="G45" s="39">
        <f>D45/E45*100</f>
        <v>92.01306826080912</v>
      </c>
      <c r="H45" s="285">
        <v>136.5</v>
      </c>
    </row>
    <row r="46" spans="1:8" ht="13.5">
      <c r="A46" s="38"/>
      <c r="B46" s="33"/>
      <c r="C46" s="248"/>
      <c r="D46" s="33"/>
      <c r="E46" s="248"/>
      <c r="F46" s="34"/>
      <c r="G46" s="39"/>
      <c r="H46" s="285"/>
    </row>
    <row r="47" spans="1:8" ht="13.5">
      <c r="A47" s="38">
        <v>7</v>
      </c>
      <c r="B47" s="33">
        <v>7719</v>
      </c>
      <c r="C47" s="248">
        <f>D47+E47</f>
        <v>27423</v>
      </c>
      <c r="D47" s="33">
        <v>13149</v>
      </c>
      <c r="E47" s="248">
        <v>14274</v>
      </c>
      <c r="F47" s="34">
        <f>C47/B47</f>
        <v>3.55266226195103</v>
      </c>
      <c r="G47" s="39">
        <f>D47/E47*100</f>
        <v>92.11853720050442</v>
      </c>
      <c r="H47" s="285">
        <v>135.5</v>
      </c>
    </row>
    <row r="48" spans="1:8" ht="13.5">
      <c r="A48" s="38">
        <v>8</v>
      </c>
      <c r="B48" s="33">
        <v>7772</v>
      </c>
      <c r="C48" s="248">
        <f>D48+E48</f>
        <v>27223</v>
      </c>
      <c r="D48" s="33">
        <v>13041</v>
      </c>
      <c r="E48" s="248">
        <v>14182</v>
      </c>
      <c r="F48" s="34">
        <f>C48/B48</f>
        <v>3.5027020072053525</v>
      </c>
      <c r="G48" s="39">
        <f>D48/E48*100</f>
        <v>91.95459032576505</v>
      </c>
      <c r="H48" s="285">
        <v>134.6</v>
      </c>
    </row>
    <row r="49" spans="1:8" ht="13.5">
      <c r="A49" s="38">
        <v>9</v>
      </c>
      <c r="B49" s="33">
        <v>7864</v>
      </c>
      <c r="C49" s="248">
        <f>D49+E49</f>
        <v>27141</v>
      </c>
      <c r="D49" s="33">
        <v>13017</v>
      </c>
      <c r="E49" s="248">
        <v>14124</v>
      </c>
      <c r="F49" s="34">
        <f>C49/B49</f>
        <v>3.451297049847406</v>
      </c>
      <c r="G49" s="39">
        <f>D49/E49*100</f>
        <v>92.1622769753611</v>
      </c>
      <c r="H49" s="285">
        <f aca="true" t="shared" si="0" ref="H49:H60">C49/202.32</f>
        <v>134.14887307236063</v>
      </c>
    </row>
    <row r="50" spans="1:8" ht="13.5">
      <c r="A50" s="38">
        <v>10</v>
      </c>
      <c r="B50" s="33">
        <v>7910</v>
      </c>
      <c r="C50" s="248">
        <f>D50+E50</f>
        <v>27015</v>
      </c>
      <c r="D50" s="33">
        <v>12923</v>
      </c>
      <c r="E50" s="248">
        <v>14092</v>
      </c>
      <c r="F50" s="34">
        <f>C50/B50</f>
        <v>3.4152970922882426</v>
      </c>
      <c r="G50" s="39">
        <f>D50/E50*100</f>
        <v>91.70451319897815</v>
      </c>
      <c r="H50" s="285">
        <f t="shared" si="0"/>
        <v>133.52609727164887</v>
      </c>
    </row>
    <row r="51" spans="1:8" ht="13.5">
      <c r="A51" s="38">
        <v>11</v>
      </c>
      <c r="B51" s="33">
        <v>7933</v>
      </c>
      <c r="C51" s="248">
        <f>D51+E51</f>
        <v>26729</v>
      </c>
      <c r="D51" s="33">
        <v>12793</v>
      </c>
      <c r="E51" s="248">
        <v>13936</v>
      </c>
      <c r="F51" s="34">
        <f>C51/B51</f>
        <v>3.3693432497163744</v>
      </c>
      <c r="G51" s="39">
        <f>D51/E51*100</f>
        <v>91.79822043628015</v>
      </c>
      <c r="H51" s="285">
        <f t="shared" si="0"/>
        <v>132.1124950573349</v>
      </c>
    </row>
    <row r="52" spans="1:8" ht="13.5">
      <c r="A52" s="38"/>
      <c r="B52" s="33"/>
      <c r="C52" s="248"/>
      <c r="D52" s="33"/>
      <c r="E52" s="248"/>
      <c r="F52" s="34"/>
      <c r="G52" s="39"/>
      <c r="H52" s="285"/>
    </row>
    <row r="53" spans="1:8" ht="13.5">
      <c r="A53" s="38">
        <v>12</v>
      </c>
      <c r="B53" s="33">
        <v>7829</v>
      </c>
      <c r="C53" s="248">
        <f>D53+E53</f>
        <v>26420</v>
      </c>
      <c r="D53" s="33">
        <v>12680</v>
      </c>
      <c r="E53" s="248">
        <v>13740</v>
      </c>
      <c r="F53" s="34">
        <f>C53/B53</f>
        <v>3.3746327755779792</v>
      </c>
      <c r="G53" s="39">
        <f>D53/E53*100</f>
        <v>92.28529839883551</v>
      </c>
      <c r="H53" s="285">
        <f t="shared" si="0"/>
        <v>130.58521154606564</v>
      </c>
    </row>
    <row r="54" spans="1:8" ht="13.5">
      <c r="A54" s="38">
        <v>13</v>
      </c>
      <c r="B54" s="33">
        <v>7823</v>
      </c>
      <c r="C54" s="248">
        <f>D54+E54</f>
        <v>26138</v>
      </c>
      <c r="D54" s="33">
        <v>12540</v>
      </c>
      <c r="E54" s="248">
        <v>13598</v>
      </c>
      <c r="F54" s="34">
        <f>C54/B54</f>
        <v>3.341173462865908</v>
      </c>
      <c r="G54" s="39">
        <f>D54/E54*100</f>
        <v>92.21944403588763</v>
      </c>
      <c r="H54" s="285">
        <f t="shared" si="0"/>
        <v>129.19137999209175</v>
      </c>
    </row>
    <row r="55" spans="1:8" ht="13.5">
      <c r="A55" s="38">
        <v>14</v>
      </c>
      <c r="B55" s="33">
        <v>7782</v>
      </c>
      <c r="C55" s="248">
        <f>D55+E55</f>
        <v>25807</v>
      </c>
      <c r="D55" s="33">
        <v>12400</v>
      </c>
      <c r="E55" s="248">
        <v>13407</v>
      </c>
      <c r="F55" s="34">
        <f>C55/B55</f>
        <v>3.316242611153945</v>
      </c>
      <c r="G55" s="39">
        <f>D55/E55*100</f>
        <v>92.48899828447826</v>
      </c>
      <c r="H55" s="285">
        <f t="shared" si="0"/>
        <v>127.55535784895216</v>
      </c>
    </row>
    <row r="56" spans="1:8" ht="13.5">
      <c r="A56" s="38">
        <v>15</v>
      </c>
      <c r="B56" s="33">
        <v>7768</v>
      </c>
      <c r="C56" s="248">
        <f>D56+E56</f>
        <v>25468</v>
      </c>
      <c r="D56" s="33">
        <v>12215</v>
      </c>
      <c r="E56" s="248">
        <v>13253</v>
      </c>
      <c r="F56" s="34">
        <f>C56/B56</f>
        <v>3.2785787847579813</v>
      </c>
      <c r="G56" s="39">
        <f>D56/E56*100</f>
        <v>92.16781106164642</v>
      </c>
      <c r="H56" s="285">
        <f t="shared" si="0"/>
        <v>125.87979438513247</v>
      </c>
    </row>
    <row r="57" spans="1:8" ht="13.5">
      <c r="A57" s="38">
        <v>16</v>
      </c>
      <c r="B57" s="33">
        <v>7790</v>
      </c>
      <c r="C57" s="248">
        <f>D57+E57</f>
        <v>25237</v>
      </c>
      <c r="D57" s="33">
        <v>12089</v>
      </c>
      <c r="E57" s="248">
        <v>13148</v>
      </c>
      <c r="F57" s="34">
        <f>C57/B57</f>
        <v>3.2396662387676507</v>
      </c>
      <c r="G57" s="39">
        <f>D57/E57*100</f>
        <v>91.94554304837239</v>
      </c>
      <c r="H57" s="285">
        <f t="shared" si="0"/>
        <v>124.73803875049427</v>
      </c>
    </row>
    <row r="58" spans="1:8" ht="13.5">
      <c r="A58" s="38"/>
      <c r="B58" s="33"/>
      <c r="C58" s="248"/>
      <c r="D58" s="33"/>
      <c r="E58" s="248"/>
      <c r="F58" s="34"/>
      <c r="G58" s="39"/>
      <c r="H58" s="285"/>
    </row>
    <row r="59" spans="1:8" ht="13.5">
      <c r="A59" s="38">
        <v>17</v>
      </c>
      <c r="B59" s="33">
        <v>7802</v>
      </c>
      <c r="C59" s="248">
        <f>D59+E59</f>
        <v>24960</v>
      </c>
      <c r="D59" s="33">
        <v>11947</v>
      </c>
      <c r="E59" s="248">
        <v>13013</v>
      </c>
      <c r="F59" s="34">
        <f>C59/B59</f>
        <v>3.199179697513458</v>
      </c>
      <c r="G59" s="39">
        <f>D59/E59*100</f>
        <v>91.80819180819181</v>
      </c>
      <c r="H59" s="285">
        <f t="shared" si="0"/>
        <v>123.36892052194544</v>
      </c>
    </row>
    <row r="60" spans="1:8" ht="14.25" thickBot="1">
      <c r="A60" s="40">
        <v>18</v>
      </c>
      <c r="B60" s="317">
        <v>7820</v>
      </c>
      <c r="C60" s="258">
        <v>24555</v>
      </c>
      <c r="D60" s="258">
        <v>11778</v>
      </c>
      <c r="E60" s="258">
        <v>12777</v>
      </c>
      <c r="F60" s="31">
        <f>C60/B60</f>
        <v>3.1400255754475705</v>
      </c>
      <c r="G60" s="41">
        <f>D60/E60*100</f>
        <v>92.18126320732566</v>
      </c>
      <c r="H60" s="286">
        <f t="shared" si="0"/>
        <v>121.36714116251483</v>
      </c>
    </row>
    <row r="61" spans="1:8" ht="15.75" customHeight="1">
      <c r="A61" s="558" t="s">
        <v>603</v>
      </c>
      <c r="G61" s="349"/>
      <c r="H61" s="450" t="s">
        <v>588</v>
      </c>
    </row>
  </sheetData>
  <sheetProtection/>
  <mergeCells count="1">
    <mergeCell ref="C3:E3"/>
  </mergeCells>
  <printOptions/>
  <pageMargins left="0.5905511811023623" right="0.5905511811023623" top="0.984251968503937" bottom="0.8661417322834646" header="0.5118110236220472" footer="0.5118110236220472"/>
  <pageSetup horizontalDpi="300" verticalDpi="300" orientation="portrait" paperSize="9" scale="87" r:id="rId2"/>
  <headerFooter alignWithMargins="0">
    <oddHeader>&amp;R&amp;14人　口</oddHeader>
    <oddFooter>&amp;C&amp;12 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="70" zoomScaleNormal="70" zoomScalePageLayoutView="0" workbookViewId="0" topLeftCell="A3">
      <selection activeCell="I26" sqref="I26"/>
    </sheetView>
  </sheetViews>
  <sheetFormatPr defaultColWidth="9.00390625" defaultRowHeight="13.5"/>
  <cols>
    <col min="1" max="1" width="9.00390625" style="189" customWidth="1"/>
    <col min="18" max="18" width="14.00390625" style="0" customWidth="1"/>
  </cols>
  <sheetData>
    <row r="1" spans="1:8" ht="13.5">
      <c r="A1" s="279"/>
      <c r="B1" s="12" t="s">
        <v>109</v>
      </c>
      <c r="C1" s="13"/>
      <c r="D1" s="13"/>
      <c r="E1" s="13"/>
      <c r="F1" s="14" t="s">
        <v>110</v>
      </c>
      <c r="G1" s="11" t="s">
        <v>111</v>
      </c>
      <c r="H1" s="15" t="s">
        <v>112</v>
      </c>
    </row>
    <row r="2" spans="1:8" ht="13.5">
      <c r="A2" s="71" t="s">
        <v>123</v>
      </c>
      <c r="B2" s="281" t="s">
        <v>475</v>
      </c>
      <c r="C2" s="273" t="s">
        <v>412</v>
      </c>
      <c r="D2" s="273" t="s">
        <v>115</v>
      </c>
      <c r="E2" s="273" t="s">
        <v>116</v>
      </c>
      <c r="F2" s="273" t="s">
        <v>117</v>
      </c>
      <c r="G2" s="274" t="s">
        <v>118</v>
      </c>
      <c r="H2" s="275" t="s">
        <v>119</v>
      </c>
    </row>
    <row r="3" spans="1:8" ht="13.5">
      <c r="A3" s="280" t="s">
        <v>479</v>
      </c>
      <c r="B3" s="276">
        <f aca="true" t="shared" si="0" ref="B3:B9">D3+E3</f>
        <v>31497</v>
      </c>
      <c r="C3" s="276">
        <v>6205</v>
      </c>
      <c r="D3" s="276">
        <v>15817</v>
      </c>
      <c r="E3" s="276">
        <v>15680</v>
      </c>
      <c r="F3" s="277">
        <f>B3/C3</f>
        <v>5.076067687348912</v>
      </c>
      <c r="G3" s="277">
        <f aca="true" t="shared" si="1" ref="G3:G9">D3/E3*100</f>
        <v>100.87372448979592</v>
      </c>
      <c r="H3" s="278">
        <v>156.3</v>
      </c>
    </row>
    <row r="4" spans="1:8" ht="13.5">
      <c r="A4" s="280">
        <v>14</v>
      </c>
      <c r="B4" s="276">
        <f t="shared" si="0"/>
        <v>32812</v>
      </c>
      <c r="C4" s="276">
        <v>6438</v>
      </c>
      <c r="D4" s="276">
        <v>16604</v>
      </c>
      <c r="E4" s="276">
        <v>16208</v>
      </c>
      <c r="F4" s="277">
        <f aca="true" t="shared" si="2" ref="F4:F61">B4/C4</f>
        <v>5.096613855234545</v>
      </c>
      <c r="G4" s="277">
        <f t="shared" si="1"/>
        <v>102.44323790720631</v>
      </c>
      <c r="H4" s="278">
        <v>162.8</v>
      </c>
    </row>
    <row r="5" spans="1:8" ht="13.5">
      <c r="A5" s="280" t="s">
        <v>478</v>
      </c>
      <c r="B5" s="276">
        <f t="shared" si="0"/>
        <v>33534</v>
      </c>
      <c r="C5" s="276">
        <v>6338</v>
      </c>
      <c r="D5" s="276">
        <v>16983</v>
      </c>
      <c r="E5" s="276">
        <v>16551</v>
      </c>
      <c r="F5" s="277">
        <f t="shared" si="2"/>
        <v>5.290943515304512</v>
      </c>
      <c r="G5" s="277">
        <f t="shared" si="1"/>
        <v>102.61011419249593</v>
      </c>
      <c r="H5" s="278">
        <v>166.4</v>
      </c>
    </row>
    <row r="6" spans="1:8" ht="13.5">
      <c r="A6" s="280">
        <v>10</v>
      </c>
      <c r="B6" s="276">
        <f t="shared" si="0"/>
        <v>34066</v>
      </c>
      <c r="C6" s="276">
        <v>6508</v>
      </c>
      <c r="D6" s="276">
        <v>17091</v>
      </c>
      <c r="E6" s="276">
        <v>16975</v>
      </c>
      <c r="F6" s="277">
        <f t="shared" si="2"/>
        <v>5.234480639213276</v>
      </c>
      <c r="G6" s="277">
        <f t="shared" si="1"/>
        <v>100.68335787923417</v>
      </c>
      <c r="H6" s="278">
        <v>169</v>
      </c>
    </row>
    <row r="7" spans="1:8" ht="13.5">
      <c r="A7" s="280" t="s">
        <v>480</v>
      </c>
      <c r="B7" s="276">
        <f t="shared" si="0"/>
        <v>34621</v>
      </c>
      <c r="C7" s="276">
        <v>6464</v>
      </c>
      <c r="D7" s="276">
        <v>17221</v>
      </c>
      <c r="E7" s="276">
        <v>17400</v>
      </c>
      <c r="F7" s="277">
        <f t="shared" si="2"/>
        <v>5.355971534653466</v>
      </c>
      <c r="G7" s="277">
        <f t="shared" si="1"/>
        <v>98.97126436781609</v>
      </c>
      <c r="H7" s="278">
        <v>171.8</v>
      </c>
    </row>
    <row r="8" spans="1:8" ht="13.5">
      <c r="A8" s="280">
        <v>22</v>
      </c>
      <c r="B8" s="276">
        <f t="shared" si="0"/>
        <v>41359</v>
      </c>
      <c r="C8" s="276">
        <v>7590</v>
      </c>
      <c r="D8" s="276">
        <v>19876</v>
      </c>
      <c r="E8" s="276">
        <v>21483</v>
      </c>
      <c r="F8" s="277">
        <f t="shared" si="2"/>
        <v>5.449143610013175</v>
      </c>
      <c r="G8" s="277">
        <f t="shared" si="1"/>
        <v>92.5196667132151</v>
      </c>
      <c r="H8" s="278">
        <v>205.2</v>
      </c>
    </row>
    <row r="9" spans="1:8" ht="13.5">
      <c r="A9" s="280">
        <v>25</v>
      </c>
      <c r="B9" s="276">
        <f t="shared" si="0"/>
        <v>41386</v>
      </c>
      <c r="C9" s="276">
        <v>7508</v>
      </c>
      <c r="D9" s="276">
        <v>20146</v>
      </c>
      <c r="E9" s="276">
        <v>21240</v>
      </c>
      <c r="F9" s="277">
        <f t="shared" si="2"/>
        <v>5.512253596164092</v>
      </c>
      <c r="G9" s="277">
        <f t="shared" si="1"/>
        <v>94.84934086629002</v>
      </c>
      <c r="H9" s="278">
        <v>205.3</v>
      </c>
    </row>
    <row r="10" spans="1:8" ht="13.5">
      <c r="A10" s="280">
        <v>30</v>
      </c>
      <c r="B10" s="276">
        <v>39467</v>
      </c>
      <c r="C10" s="276">
        <v>7441</v>
      </c>
      <c r="D10" s="276">
        <v>19451</v>
      </c>
      <c r="E10" s="276">
        <v>20750</v>
      </c>
      <c r="F10" s="277">
        <f t="shared" si="2"/>
        <v>5.30399139900551</v>
      </c>
      <c r="G10" s="277">
        <f aca="true" t="shared" si="3" ref="G10:G61">D10/E10*100</f>
        <v>93.73975903614458</v>
      </c>
      <c r="H10" s="278">
        <v>195.8</v>
      </c>
    </row>
    <row r="11" spans="1:8" ht="13.5">
      <c r="A11" s="280">
        <v>31</v>
      </c>
      <c r="B11" s="276">
        <f aca="true" t="shared" si="4" ref="B11:B58">D11+E11</f>
        <v>39966</v>
      </c>
      <c r="C11" s="276">
        <v>7527</v>
      </c>
      <c r="D11" s="276">
        <v>19282</v>
      </c>
      <c r="E11" s="276">
        <v>20684</v>
      </c>
      <c r="F11" s="277">
        <f t="shared" si="2"/>
        <v>5.309685133519331</v>
      </c>
      <c r="G11" s="277">
        <f t="shared" si="3"/>
        <v>93.22181396248308</v>
      </c>
      <c r="H11" s="278">
        <v>198.3</v>
      </c>
    </row>
    <row r="12" spans="1:8" ht="13.5">
      <c r="A12" s="280">
        <v>32</v>
      </c>
      <c r="B12" s="276">
        <f t="shared" si="4"/>
        <v>39387</v>
      </c>
      <c r="C12" s="276">
        <v>7521</v>
      </c>
      <c r="D12" s="276">
        <v>18970</v>
      </c>
      <c r="E12" s="276">
        <v>20417</v>
      </c>
      <c r="F12" s="277">
        <f t="shared" si="2"/>
        <v>5.236936577582768</v>
      </c>
      <c r="G12" s="277">
        <f t="shared" si="3"/>
        <v>92.9127687711221</v>
      </c>
      <c r="H12" s="278">
        <v>195.4</v>
      </c>
    </row>
    <row r="13" spans="1:8" ht="13.5">
      <c r="A13" s="280">
        <v>33</v>
      </c>
      <c r="B13" s="276">
        <f t="shared" si="4"/>
        <v>38989</v>
      </c>
      <c r="C13" s="276">
        <v>7550</v>
      </c>
      <c r="D13" s="276">
        <v>18758</v>
      </c>
      <c r="E13" s="276">
        <v>20231</v>
      </c>
      <c r="F13" s="277">
        <f t="shared" si="2"/>
        <v>5.164105960264901</v>
      </c>
      <c r="G13" s="277">
        <f t="shared" si="3"/>
        <v>92.71909445899857</v>
      </c>
      <c r="H13" s="278">
        <v>193.4</v>
      </c>
    </row>
    <row r="14" spans="1:8" ht="13.5">
      <c r="A14" s="280">
        <v>34</v>
      </c>
      <c r="B14" s="276">
        <f t="shared" si="4"/>
        <v>38618</v>
      </c>
      <c r="C14" s="276">
        <v>7554</v>
      </c>
      <c r="D14" s="276">
        <v>18541</v>
      </c>
      <c r="E14" s="276">
        <v>20077</v>
      </c>
      <c r="F14" s="277">
        <f t="shared" si="2"/>
        <v>5.112258406142441</v>
      </c>
      <c r="G14" s="277">
        <f t="shared" si="3"/>
        <v>92.3494545997908</v>
      </c>
      <c r="H14" s="278">
        <v>191.6</v>
      </c>
    </row>
    <row r="15" spans="1:8" ht="13.5">
      <c r="A15" s="280">
        <v>35</v>
      </c>
      <c r="B15" s="276">
        <f t="shared" si="4"/>
        <v>37592</v>
      </c>
      <c r="C15" s="276">
        <v>7668</v>
      </c>
      <c r="D15" s="276">
        <v>17984</v>
      </c>
      <c r="E15" s="276">
        <v>19608</v>
      </c>
      <c r="F15" s="277">
        <f t="shared" si="2"/>
        <v>4.9024517475221705</v>
      </c>
      <c r="G15" s="277">
        <f t="shared" si="3"/>
        <v>91.71766625866992</v>
      </c>
      <c r="H15" s="278">
        <v>186.5</v>
      </c>
    </row>
    <row r="16" spans="1:8" ht="13.5">
      <c r="A16" s="280">
        <v>36</v>
      </c>
      <c r="B16" s="276">
        <f t="shared" si="4"/>
        <v>37023</v>
      </c>
      <c r="C16" s="276">
        <v>7693</v>
      </c>
      <c r="D16" s="276">
        <v>17710</v>
      </c>
      <c r="E16" s="276">
        <v>19313</v>
      </c>
      <c r="F16" s="277">
        <f t="shared" si="2"/>
        <v>4.8125568698817105</v>
      </c>
      <c r="G16" s="277">
        <f t="shared" si="3"/>
        <v>91.69989126495108</v>
      </c>
      <c r="H16" s="278">
        <v>183.7</v>
      </c>
    </row>
    <row r="17" spans="1:8" ht="13.5">
      <c r="A17" s="280">
        <v>37</v>
      </c>
      <c r="B17" s="276">
        <f t="shared" si="4"/>
        <v>36236</v>
      </c>
      <c r="C17" s="276">
        <v>7671</v>
      </c>
      <c r="D17" s="276">
        <v>17332</v>
      </c>
      <c r="E17" s="276">
        <v>18904</v>
      </c>
      <c r="F17" s="277">
        <f t="shared" si="2"/>
        <v>4.7237648285751535</v>
      </c>
      <c r="G17" s="277">
        <f t="shared" si="3"/>
        <v>91.68429961912823</v>
      </c>
      <c r="H17" s="278">
        <v>179.8</v>
      </c>
    </row>
    <row r="18" spans="1:8" ht="13.5">
      <c r="A18" s="280">
        <v>38</v>
      </c>
      <c r="B18" s="276">
        <f t="shared" si="4"/>
        <v>35336</v>
      </c>
      <c r="C18" s="276">
        <v>7647</v>
      </c>
      <c r="D18" s="276">
        <v>16902</v>
      </c>
      <c r="E18" s="276">
        <v>18434</v>
      </c>
      <c r="F18" s="277">
        <f t="shared" si="2"/>
        <v>4.6208970838237216</v>
      </c>
      <c r="G18" s="277">
        <f t="shared" si="3"/>
        <v>91.68926982749268</v>
      </c>
      <c r="H18" s="278">
        <v>175.3</v>
      </c>
    </row>
    <row r="19" spans="1:8" ht="13.5">
      <c r="A19" s="280">
        <v>39</v>
      </c>
      <c r="B19" s="276">
        <f t="shared" si="4"/>
        <v>34723</v>
      </c>
      <c r="C19" s="276">
        <v>7645</v>
      </c>
      <c r="D19" s="276">
        <v>16653</v>
      </c>
      <c r="E19" s="276">
        <v>18070</v>
      </c>
      <c r="F19" s="277">
        <f t="shared" si="2"/>
        <v>4.541922825376063</v>
      </c>
      <c r="G19" s="277">
        <f t="shared" si="3"/>
        <v>92.15827338129496</v>
      </c>
      <c r="H19" s="278">
        <v>172.3</v>
      </c>
    </row>
    <row r="20" spans="1:8" ht="13.5">
      <c r="A20" s="280">
        <v>40</v>
      </c>
      <c r="B20" s="276">
        <f t="shared" si="4"/>
        <v>34799</v>
      </c>
      <c r="C20" s="276">
        <v>7733</v>
      </c>
      <c r="D20" s="276">
        <v>16693</v>
      </c>
      <c r="E20" s="276">
        <v>18106</v>
      </c>
      <c r="F20" s="277">
        <f t="shared" si="2"/>
        <v>4.500064657959395</v>
      </c>
      <c r="G20" s="277">
        <f t="shared" si="3"/>
        <v>92.19595714127914</v>
      </c>
      <c r="H20" s="278">
        <v>172.7</v>
      </c>
    </row>
    <row r="21" spans="1:8" ht="13.5">
      <c r="A21" s="280">
        <v>41</v>
      </c>
      <c r="B21" s="276">
        <f t="shared" si="4"/>
        <v>34211</v>
      </c>
      <c r="C21" s="276">
        <v>7768</v>
      </c>
      <c r="D21" s="276">
        <v>16442</v>
      </c>
      <c r="E21" s="276">
        <v>17769</v>
      </c>
      <c r="F21" s="277">
        <f t="shared" si="2"/>
        <v>4.404093717816684</v>
      </c>
      <c r="G21" s="277">
        <f t="shared" si="3"/>
        <v>92.53193764421182</v>
      </c>
      <c r="H21" s="278">
        <v>169.7</v>
      </c>
    </row>
    <row r="22" spans="1:8" ht="13.5">
      <c r="A22" s="280">
        <v>42</v>
      </c>
      <c r="B22" s="276">
        <f t="shared" si="4"/>
        <v>33665</v>
      </c>
      <c r="C22" s="276">
        <v>7766</v>
      </c>
      <c r="D22" s="276">
        <v>16184</v>
      </c>
      <c r="E22" s="276">
        <v>17481</v>
      </c>
      <c r="F22" s="277">
        <f t="shared" si="2"/>
        <v>4.334921452485192</v>
      </c>
      <c r="G22" s="277">
        <f t="shared" si="3"/>
        <v>92.58051598878782</v>
      </c>
      <c r="H22" s="278">
        <v>167</v>
      </c>
    </row>
    <row r="23" spans="1:8" ht="13.5">
      <c r="A23" s="280">
        <v>43</v>
      </c>
      <c r="B23" s="276">
        <f t="shared" si="4"/>
        <v>33142</v>
      </c>
      <c r="C23" s="276">
        <v>7765</v>
      </c>
      <c r="D23" s="276">
        <v>15965</v>
      </c>
      <c r="E23" s="276">
        <v>17177</v>
      </c>
      <c r="F23" s="277">
        <f t="shared" si="2"/>
        <v>4.268126207340631</v>
      </c>
      <c r="G23" s="277">
        <f t="shared" si="3"/>
        <v>92.94405309425395</v>
      </c>
      <c r="H23" s="278">
        <v>164.4</v>
      </c>
    </row>
    <row r="24" spans="1:8" ht="13.5">
      <c r="A24" s="280">
        <v>44</v>
      </c>
      <c r="B24" s="276">
        <f t="shared" si="4"/>
        <v>32644</v>
      </c>
      <c r="C24" s="276">
        <v>7729</v>
      </c>
      <c r="D24" s="276">
        <v>15750</v>
      </c>
      <c r="E24" s="276">
        <v>16894</v>
      </c>
      <c r="F24" s="277">
        <f t="shared" si="2"/>
        <v>4.2235735541467205</v>
      </c>
      <c r="G24" s="277">
        <f t="shared" si="3"/>
        <v>93.22836510003552</v>
      </c>
      <c r="H24" s="278">
        <v>161.9</v>
      </c>
    </row>
    <row r="25" spans="1:8" ht="13.5">
      <c r="A25" s="280">
        <v>45</v>
      </c>
      <c r="B25" s="276">
        <f t="shared" si="4"/>
        <v>32159</v>
      </c>
      <c r="C25" s="276">
        <v>7664</v>
      </c>
      <c r="D25" s="276">
        <v>15476</v>
      </c>
      <c r="E25" s="276">
        <v>16683</v>
      </c>
      <c r="F25" s="277">
        <f t="shared" si="2"/>
        <v>4.196111691022964</v>
      </c>
      <c r="G25" s="277">
        <f t="shared" si="3"/>
        <v>92.76509021159264</v>
      </c>
      <c r="H25" s="278">
        <v>159.5</v>
      </c>
    </row>
    <row r="26" spans="1:8" ht="13.5">
      <c r="A26" s="280">
        <v>46</v>
      </c>
      <c r="B26" s="276">
        <f t="shared" si="4"/>
        <v>31785</v>
      </c>
      <c r="C26" s="276">
        <v>7711</v>
      </c>
      <c r="D26" s="276">
        <v>15309</v>
      </c>
      <c r="E26" s="276">
        <v>16476</v>
      </c>
      <c r="F26" s="277">
        <f t="shared" si="2"/>
        <v>4.122033458695371</v>
      </c>
      <c r="G26" s="277">
        <f t="shared" si="3"/>
        <v>92.9169701383831</v>
      </c>
      <c r="H26" s="278">
        <v>157.6</v>
      </c>
    </row>
    <row r="27" spans="1:8" ht="13.5">
      <c r="A27" s="280">
        <v>47</v>
      </c>
      <c r="B27" s="276">
        <f t="shared" si="4"/>
        <v>31314</v>
      </c>
      <c r="C27" s="276">
        <v>7651</v>
      </c>
      <c r="D27" s="276">
        <v>15094</v>
      </c>
      <c r="E27" s="276">
        <v>16220</v>
      </c>
      <c r="F27" s="277">
        <f t="shared" si="2"/>
        <v>4.092798327016077</v>
      </c>
      <c r="G27" s="277">
        <f t="shared" si="3"/>
        <v>93.05795314426634</v>
      </c>
      <c r="H27" s="278">
        <v>155.4</v>
      </c>
    </row>
    <row r="28" spans="1:8" ht="13.5">
      <c r="A28" s="280">
        <v>48</v>
      </c>
      <c r="B28" s="276">
        <f t="shared" si="4"/>
        <v>31205</v>
      </c>
      <c r="C28" s="276">
        <v>7727</v>
      </c>
      <c r="D28" s="276">
        <v>15057</v>
      </c>
      <c r="E28" s="276">
        <v>16148</v>
      </c>
      <c r="F28" s="277">
        <f t="shared" si="2"/>
        <v>4.038436650705319</v>
      </c>
      <c r="G28" s="277">
        <f t="shared" si="3"/>
        <v>93.24374535546198</v>
      </c>
      <c r="H28" s="278">
        <v>154.8</v>
      </c>
    </row>
    <row r="29" spans="1:8" ht="13.5">
      <c r="A29" s="280">
        <v>49</v>
      </c>
      <c r="B29" s="276">
        <f t="shared" si="4"/>
        <v>30925</v>
      </c>
      <c r="C29" s="276">
        <v>7706</v>
      </c>
      <c r="D29" s="276">
        <v>14915</v>
      </c>
      <c r="E29" s="276">
        <v>16010</v>
      </c>
      <c r="F29" s="277">
        <f t="shared" si="2"/>
        <v>4.013106670127174</v>
      </c>
      <c r="G29" s="277">
        <f t="shared" si="3"/>
        <v>93.16052467207994</v>
      </c>
      <c r="H29" s="278">
        <v>153.4</v>
      </c>
    </row>
    <row r="30" spans="1:8" ht="13.5">
      <c r="A30" s="280">
        <v>50</v>
      </c>
      <c r="B30" s="276">
        <f t="shared" si="4"/>
        <v>30796</v>
      </c>
      <c r="C30" s="276">
        <v>7661</v>
      </c>
      <c r="D30" s="276">
        <v>14824</v>
      </c>
      <c r="E30" s="276">
        <v>15972</v>
      </c>
      <c r="F30" s="277">
        <f t="shared" si="2"/>
        <v>4.0198407518600705</v>
      </c>
      <c r="G30" s="277">
        <f t="shared" si="3"/>
        <v>92.81242173804158</v>
      </c>
      <c r="H30" s="278">
        <v>152.8</v>
      </c>
    </row>
    <row r="31" spans="1:8" ht="13.5">
      <c r="A31" s="280">
        <v>51</v>
      </c>
      <c r="B31" s="276">
        <f t="shared" si="4"/>
        <v>30713</v>
      </c>
      <c r="C31" s="276">
        <v>7672</v>
      </c>
      <c r="D31" s="276">
        <v>14789</v>
      </c>
      <c r="E31" s="276">
        <v>15924</v>
      </c>
      <c r="F31" s="277">
        <f t="shared" si="2"/>
        <v>4.003258602711157</v>
      </c>
      <c r="G31" s="277">
        <f t="shared" si="3"/>
        <v>92.87239387088671</v>
      </c>
      <c r="H31" s="278">
        <v>152.4</v>
      </c>
    </row>
    <row r="32" spans="1:8" ht="13.5">
      <c r="A32" s="280">
        <v>52</v>
      </c>
      <c r="B32" s="276">
        <f t="shared" si="4"/>
        <v>30458</v>
      </c>
      <c r="C32" s="276">
        <v>7625</v>
      </c>
      <c r="D32" s="276">
        <v>14630</v>
      </c>
      <c r="E32" s="276">
        <v>15828</v>
      </c>
      <c r="F32" s="277">
        <f t="shared" si="2"/>
        <v>3.9944918032786885</v>
      </c>
      <c r="G32" s="277">
        <f t="shared" si="3"/>
        <v>92.43113469800353</v>
      </c>
      <c r="H32" s="278">
        <v>151.1</v>
      </c>
    </row>
    <row r="33" spans="1:8" ht="13.5">
      <c r="A33" s="280">
        <v>53</v>
      </c>
      <c r="B33" s="276">
        <f t="shared" si="4"/>
        <v>30294</v>
      </c>
      <c r="C33" s="276">
        <v>7621</v>
      </c>
      <c r="D33" s="276">
        <v>14560</v>
      </c>
      <c r="E33" s="276">
        <v>15734</v>
      </c>
      <c r="F33" s="277">
        <f t="shared" si="2"/>
        <v>3.975068888597297</v>
      </c>
      <c r="G33" s="277">
        <f t="shared" si="3"/>
        <v>92.53845176051863</v>
      </c>
      <c r="H33" s="278">
        <v>150.3</v>
      </c>
    </row>
    <row r="34" spans="1:8" ht="13.5">
      <c r="A34" s="280">
        <v>54</v>
      </c>
      <c r="B34" s="276">
        <f t="shared" si="4"/>
        <v>30134</v>
      </c>
      <c r="C34" s="276">
        <v>7631</v>
      </c>
      <c r="D34" s="276">
        <v>14497</v>
      </c>
      <c r="E34" s="276">
        <v>15637</v>
      </c>
      <c r="F34" s="277">
        <f t="shared" si="2"/>
        <v>3.9488926746166952</v>
      </c>
      <c r="G34" s="277">
        <f t="shared" si="3"/>
        <v>92.70959902794654</v>
      </c>
      <c r="H34" s="278">
        <v>149.5</v>
      </c>
    </row>
    <row r="35" spans="1:8" ht="13.5">
      <c r="A35" s="280">
        <v>55</v>
      </c>
      <c r="B35" s="276">
        <f t="shared" si="4"/>
        <v>30073</v>
      </c>
      <c r="C35" s="276">
        <v>7648</v>
      </c>
      <c r="D35" s="276">
        <v>14539</v>
      </c>
      <c r="E35" s="276">
        <v>15534</v>
      </c>
      <c r="F35" s="277">
        <f t="shared" si="2"/>
        <v>3.932139121338912</v>
      </c>
      <c r="G35" s="277">
        <f t="shared" si="3"/>
        <v>93.59469550663061</v>
      </c>
      <c r="H35" s="278">
        <v>149.2</v>
      </c>
    </row>
    <row r="36" spans="1:8" ht="13.5">
      <c r="A36" s="280">
        <v>56</v>
      </c>
      <c r="B36" s="276">
        <f t="shared" si="4"/>
        <v>29821</v>
      </c>
      <c r="C36" s="276">
        <v>7659</v>
      </c>
      <c r="D36" s="276">
        <v>14425</v>
      </c>
      <c r="E36" s="276">
        <v>15396</v>
      </c>
      <c r="F36" s="277">
        <f t="shared" si="2"/>
        <v>3.8935892414153286</v>
      </c>
      <c r="G36" s="277">
        <f t="shared" si="3"/>
        <v>93.69316705637829</v>
      </c>
      <c r="H36" s="278">
        <v>147.9</v>
      </c>
    </row>
    <row r="37" spans="1:8" ht="13.5">
      <c r="A37" s="280">
        <v>57</v>
      </c>
      <c r="B37" s="276">
        <f t="shared" si="4"/>
        <v>29624</v>
      </c>
      <c r="C37" s="276">
        <v>7680</v>
      </c>
      <c r="D37" s="276">
        <v>14341</v>
      </c>
      <c r="E37" s="276">
        <v>15283</v>
      </c>
      <c r="F37" s="277">
        <f t="shared" si="2"/>
        <v>3.857291666666667</v>
      </c>
      <c r="G37" s="277">
        <f t="shared" si="3"/>
        <v>93.83628868677616</v>
      </c>
      <c r="H37" s="278">
        <v>147</v>
      </c>
    </row>
    <row r="38" spans="1:8" ht="13.5">
      <c r="A38" s="280">
        <v>58</v>
      </c>
      <c r="B38" s="276">
        <f t="shared" si="4"/>
        <v>29449</v>
      </c>
      <c r="C38" s="276">
        <v>7694</v>
      </c>
      <c r="D38" s="276">
        <v>14264</v>
      </c>
      <c r="E38" s="276">
        <v>15185</v>
      </c>
      <c r="F38" s="277">
        <f t="shared" si="2"/>
        <v>3.8275279438523526</v>
      </c>
      <c r="G38" s="277">
        <f t="shared" si="3"/>
        <v>93.93480408297663</v>
      </c>
      <c r="H38" s="278">
        <v>146.1</v>
      </c>
    </row>
    <row r="39" spans="1:8" ht="13.5">
      <c r="A39" s="280">
        <v>59</v>
      </c>
      <c r="B39" s="276">
        <f t="shared" si="4"/>
        <v>29378</v>
      </c>
      <c r="C39" s="276">
        <v>7690</v>
      </c>
      <c r="D39" s="276">
        <v>14254</v>
      </c>
      <c r="E39" s="276">
        <v>15124</v>
      </c>
      <c r="F39" s="277">
        <f>B39/C39</f>
        <v>3.8202860858257477</v>
      </c>
      <c r="G39" s="277">
        <f t="shared" si="3"/>
        <v>94.24755355725999</v>
      </c>
      <c r="H39" s="278">
        <v>145.7</v>
      </c>
    </row>
    <row r="40" spans="1:8" ht="13.5">
      <c r="A40" s="280">
        <v>60</v>
      </c>
      <c r="B40" s="276">
        <f t="shared" si="4"/>
        <v>29034</v>
      </c>
      <c r="C40" s="276">
        <v>7614</v>
      </c>
      <c r="D40" s="276">
        <v>14063</v>
      </c>
      <c r="E40" s="276">
        <v>14971</v>
      </c>
      <c r="F40" s="277">
        <f t="shared" si="2"/>
        <v>3.813238770685579</v>
      </c>
      <c r="G40" s="277">
        <f t="shared" si="3"/>
        <v>93.93494088571238</v>
      </c>
      <c r="H40" s="278">
        <v>144</v>
      </c>
    </row>
    <row r="41" spans="1:8" ht="13.5">
      <c r="A41" s="280">
        <v>61</v>
      </c>
      <c r="B41" s="276">
        <f t="shared" si="4"/>
        <v>28886</v>
      </c>
      <c r="C41" s="276">
        <v>7638</v>
      </c>
      <c r="D41" s="276">
        <v>13983</v>
      </c>
      <c r="E41" s="276">
        <v>14903</v>
      </c>
      <c r="F41" s="277">
        <f t="shared" si="2"/>
        <v>3.7818800733176223</v>
      </c>
      <c r="G41" s="277">
        <f t="shared" si="3"/>
        <v>93.82674629269275</v>
      </c>
      <c r="H41" s="278">
        <v>142.8</v>
      </c>
    </row>
    <row r="42" spans="1:8" ht="13.5">
      <c r="A42" s="280">
        <v>62</v>
      </c>
      <c r="B42" s="276">
        <f t="shared" si="4"/>
        <v>28730</v>
      </c>
      <c r="C42" s="276">
        <v>7641</v>
      </c>
      <c r="D42" s="276">
        <v>13894</v>
      </c>
      <c r="E42" s="276">
        <v>14836</v>
      </c>
      <c r="F42" s="277">
        <f t="shared" si="2"/>
        <v>3.7599790603324172</v>
      </c>
      <c r="G42" s="277">
        <f t="shared" si="3"/>
        <v>93.65057967107036</v>
      </c>
      <c r="H42" s="278">
        <v>142</v>
      </c>
    </row>
    <row r="43" spans="1:8" ht="13.5">
      <c r="A43" s="280">
        <v>63</v>
      </c>
      <c r="B43" s="276">
        <f t="shared" si="4"/>
        <v>28546</v>
      </c>
      <c r="C43" s="276">
        <v>7618</v>
      </c>
      <c r="D43" s="276">
        <v>13805</v>
      </c>
      <c r="E43" s="276">
        <v>14741</v>
      </c>
      <c r="F43" s="277">
        <f t="shared" si="2"/>
        <v>3.7471777369388293</v>
      </c>
      <c r="G43" s="277">
        <f t="shared" si="3"/>
        <v>93.65036293331525</v>
      </c>
      <c r="H43" s="278">
        <v>141.1</v>
      </c>
    </row>
    <row r="44" spans="1:8" ht="13.5">
      <c r="A44" s="280" t="s">
        <v>122</v>
      </c>
      <c r="B44" s="276">
        <f t="shared" si="4"/>
        <v>28399</v>
      </c>
      <c r="C44" s="276">
        <v>7630</v>
      </c>
      <c r="D44" s="276">
        <v>13710</v>
      </c>
      <c r="E44" s="276">
        <v>14689</v>
      </c>
      <c r="F44" s="277">
        <f t="shared" si="2"/>
        <v>3.722018348623853</v>
      </c>
      <c r="G44" s="277">
        <f t="shared" si="3"/>
        <v>93.33514875076588</v>
      </c>
      <c r="H44" s="278">
        <v>140.4</v>
      </c>
    </row>
    <row r="45" spans="1:8" ht="13.5">
      <c r="A45" s="280" t="s">
        <v>476</v>
      </c>
      <c r="B45" s="276">
        <f t="shared" si="4"/>
        <v>28114</v>
      </c>
      <c r="C45" s="276">
        <v>7547</v>
      </c>
      <c r="D45" s="276">
        <v>13509</v>
      </c>
      <c r="E45" s="276">
        <v>14605</v>
      </c>
      <c r="F45" s="277">
        <f t="shared" si="2"/>
        <v>3.7251888167483767</v>
      </c>
      <c r="G45" s="277">
        <f t="shared" si="3"/>
        <v>92.4957206436152</v>
      </c>
      <c r="H45" s="278">
        <v>139</v>
      </c>
    </row>
    <row r="46" spans="1:8" ht="13.5">
      <c r="A46" s="280">
        <v>3</v>
      </c>
      <c r="B46" s="276">
        <f t="shared" si="4"/>
        <v>27809</v>
      </c>
      <c r="C46" s="276">
        <v>7562</v>
      </c>
      <c r="D46" s="276">
        <v>13341</v>
      </c>
      <c r="E46" s="276">
        <v>14468</v>
      </c>
      <c r="F46" s="277">
        <f t="shared" si="2"/>
        <v>3.6774662787622323</v>
      </c>
      <c r="G46" s="277">
        <f t="shared" si="3"/>
        <v>92.2103953552668</v>
      </c>
      <c r="H46" s="278">
        <v>137.5</v>
      </c>
    </row>
    <row r="47" spans="1:8" ht="13.5">
      <c r="A47" s="280" t="s">
        <v>477</v>
      </c>
      <c r="B47" s="276">
        <f t="shared" si="4"/>
        <v>27692</v>
      </c>
      <c r="C47" s="276">
        <v>7579</v>
      </c>
      <c r="D47" s="276">
        <v>13276</v>
      </c>
      <c r="E47" s="276">
        <v>14416</v>
      </c>
      <c r="F47" s="277">
        <f t="shared" si="2"/>
        <v>3.653780182082069</v>
      </c>
      <c r="G47" s="277">
        <f t="shared" si="3"/>
        <v>92.09211986681464</v>
      </c>
      <c r="H47" s="278">
        <v>136.8</v>
      </c>
    </row>
    <row r="48" spans="1:8" ht="13.5">
      <c r="A48" s="280">
        <v>5</v>
      </c>
      <c r="B48" s="276">
        <f t="shared" si="4"/>
        <v>27675</v>
      </c>
      <c r="C48" s="276">
        <v>7689</v>
      </c>
      <c r="D48" s="276">
        <v>13291</v>
      </c>
      <c r="E48" s="276">
        <v>14384</v>
      </c>
      <c r="F48" s="277">
        <f t="shared" si="2"/>
        <v>3.5992976980101443</v>
      </c>
      <c r="G48" s="277">
        <f t="shared" si="3"/>
        <v>92.40127919911012</v>
      </c>
      <c r="H48" s="278">
        <v>136.8</v>
      </c>
    </row>
    <row r="49" spans="1:8" ht="13.5">
      <c r="A49" s="280">
        <v>6</v>
      </c>
      <c r="B49" s="276">
        <f t="shared" si="4"/>
        <v>27623</v>
      </c>
      <c r="C49" s="276">
        <v>7765</v>
      </c>
      <c r="D49" s="276">
        <v>13237</v>
      </c>
      <c r="E49" s="276">
        <v>14386</v>
      </c>
      <c r="F49" s="277">
        <f t="shared" si="2"/>
        <v>3.5573728267868643</v>
      </c>
      <c r="G49" s="277">
        <f t="shared" si="3"/>
        <v>92.01306826080912</v>
      </c>
      <c r="H49" s="278">
        <v>136.5</v>
      </c>
    </row>
    <row r="50" spans="1:8" ht="13.5">
      <c r="A50" s="280">
        <v>7</v>
      </c>
      <c r="B50" s="276">
        <f t="shared" si="4"/>
        <v>27423</v>
      </c>
      <c r="C50" s="276">
        <v>7719</v>
      </c>
      <c r="D50" s="276">
        <v>13149</v>
      </c>
      <c r="E50" s="276">
        <v>14274</v>
      </c>
      <c r="F50" s="277">
        <f t="shared" si="2"/>
        <v>3.55266226195103</v>
      </c>
      <c r="G50" s="277">
        <f t="shared" si="3"/>
        <v>92.11853720050442</v>
      </c>
      <c r="H50" s="278">
        <v>135.5</v>
      </c>
    </row>
    <row r="51" spans="1:8" ht="13.5">
      <c r="A51" s="280">
        <v>8</v>
      </c>
      <c r="B51" s="276">
        <f t="shared" si="4"/>
        <v>27223</v>
      </c>
      <c r="C51" s="276">
        <v>7772</v>
      </c>
      <c r="D51" s="276">
        <v>13041</v>
      </c>
      <c r="E51" s="276">
        <v>14182</v>
      </c>
      <c r="F51" s="277">
        <f t="shared" si="2"/>
        <v>3.5027020072053525</v>
      </c>
      <c r="G51" s="277">
        <f t="shared" si="3"/>
        <v>91.95459032576505</v>
      </c>
      <c r="H51" s="278">
        <v>134.6</v>
      </c>
    </row>
    <row r="52" spans="1:8" ht="13.5">
      <c r="A52" s="280">
        <v>9</v>
      </c>
      <c r="B52" s="276">
        <f t="shared" si="4"/>
        <v>27141</v>
      </c>
      <c r="C52" s="276">
        <v>7864</v>
      </c>
      <c r="D52" s="276">
        <v>13017</v>
      </c>
      <c r="E52" s="276">
        <v>14124</v>
      </c>
      <c r="F52" s="277">
        <f t="shared" si="2"/>
        <v>3.451297049847406</v>
      </c>
      <c r="G52" s="277">
        <f t="shared" si="3"/>
        <v>92.1622769753611</v>
      </c>
      <c r="H52" s="278">
        <f aca="true" t="shared" si="5" ref="H52:H61">B52/202.32</f>
        <v>134.14887307236063</v>
      </c>
    </row>
    <row r="53" spans="1:8" ht="13.5">
      <c r="A53" s="280">
        <v>10</v>
      </c>
      <c r="B53" s="276">
        <f t="shared" si="4"/>
        <v>27015</v>
      </c>
      <c r="C53" s="276">
        <v>7910</v>
      </c>
      <c r="D53" s="276">
        <v>12923</v>
      </c>
      <c r="E53" s="276">
        <v>14092</v>
      </c>
      <c r="F53" s="277">
        <f t="shared" si="2"/>
        <v>3.4152970922882426</v>
      </c>
      <c r="G53" s="277">
        <f t="shared" si="3"/>
        <v>91.70451319897815</v>
      </c>
      <c r="H53" s="278">
        <f t="shared" si="5"/>
        <v>133.52609727164887</v>
      </c>
    </row>
    <row r="54" spans="1:8" ht="13.5">
      <c r="A54" s="280">
        <v>11</v>
      </c>
      <c r="B54" s="276">
        <f t="shared" si="4"/>
        <v>26729</v>
      </c>
      <c r="C54" s="276">
        <v>7933</v>
      </c>
      <c r="D54" s="276">
        <v>12793</v>
      </c>
      <c r="E54" s="276">
        <v>13936</v>
      </c>
      <c r="F54" s="277">
        <f t="shared" si="2"/>
        <v>3.3693432497163744</v>
      </c>
      <c r="G54" s="277">
        <f t="shared" si="3"/>
        <v>91.79822043628015</v>
      </c>
      <c r="H54" s="278">
        <f t="shared" si="5"/>
        <v>132.1124950573349</v>
      </c>
    </row>
    <row r="55" spans="1:8" ht="13.5">
      <c r="A55" s="280">
        <v>12</v>
      </c>
      <c r="B55" s="276">
        <f t="shared" si="4"/>
        <v>26420</v>
      </c>
      <c r="C55" s="276">
        <v>7829</v>
      </c>
      <c r="D55" s="276">
        <v>12680</v>
      </c>
      <c r="E55" s="276">
        <v>13740</v>
      </c>
      <c r="F55" s="277">
        <f t="shared" si="2"/>
        <v>3.3746327755779792</v>
      </c>
      <c r="G55" s="277">
        <f t="shared" si="3"/>
        <v>92.28529839883551</v>
      </c>
      <c r="H55" s="278">
        <f t="shared" si="5"/>
        <v>130.58521154606564</v>
      </c>
    </row>
    <row r="56" spans="1:8" ht="13.5">
      <c r="A56" s="280">
        <v>13</v>
      </c>
      <c r="B56" s="276">
        <f t="shared" si="4"/>
        <v>26138</v>
      </c>
      <c r="C56" s="276">
        <v>7827</v>
      </c>
      <c r="D56" s="276">
        <v>12540</v>
      </c>
      <c r="E56" s="276">
        <v>13598</v>
      </c>
      <c r="F56" s="277">
        <f t="shared" si="2"/>
        <v>3.339465951194583</v>
      </c>
      <c r="G56" s="277">
        <f t="shared" si="3"/>
        <v>92.21944403588763</v>
      </c>
      <c r="H56" s="278">
        <f t="shared" si="5"/>
        <v>129.19137999209175</v>
      </c>
    </row>
    <row r="57" spans="1:8" ht="13.5">
      <c r="A57" s="280">
        <v>14</v>
      </c>
      <c r="B57" s="276">
        <f t="shared" si="4"/>
        <v>25826</v>
      </c>
      <c r="C57" s="276">
        <v>7795</v>
      </c>
      <c r="D57" s="276">
        <v>12413</v>
      </c>
      <c r="E57" s="276">
        <v>13413</v>
      </c>
      <c r="F57" s="277">
        <f t="shared" si="2"/>
        <v>3.313149454778704</v>
      </c>
      <c r="G57" s="277">
        <f t="shared" si="3"/>
        <v>92.54454633564453</v>
      </c>
      <c r="H57" s="278">
        <f t="shared" si="5"/>
        <v>127.64926848556742</v>
      </c>
    </row>
    <row r="58" spans="1:8" ht="13.5">
      <c r="A58" s="280">
        <v>15</v>
      </c>
      <c r="B58" s="276">
        <f t="shared" si="4"/>
        <v>25477</v>
      </c>
      <c r="C58" s="276">
        <v>7773</v>
      </c>
      <c r="D58" s="276">
        <v>12232</v>
      </c>
      <c r="E58" s="276">
        <v>13245</v>
      </c>
      <c r="F58" s="277">
        <f t="shared" si="2"/>
        <v>3.2776276855782838</v>
      </c>
      <c r="G58" s="277">
        <f t="shared" si="3"/>
        <v>92.35183087957721</v>
      </c>
      <c r="H58" s="278">
        <f t="shared" si="5"/>
        <v>125.9242783708976</v>
      </c>
    </row>
    <row r="59" spans="1:8" ht="13.5">
      <c r="A59" s="280">
        <v>16</v>
      </c>
      <c r="B59" s="276">
        <v>25222</v>
      </c>
      <c r="C59" s="276">
        <v>7769</v>
      </c>
      <c r="D59" s="276">
        <v>12092</v>
      </c>
      <c r="E59" s="276">
        <v>13130</v>
      </c>
      <c r="F59" s="277">
        <f t="shared" si="2"/>
        <v>3.2464924700733686</v>
      </c>
      <c r="G59" s="277">
        <f t="shared" si="3"/>
        <v>92.0944402132521</v>
      </c>
      <c r="H59" s="278">
        <f t="shared" si="5"/>
        <v>124.66389877421906</v>
      </c>
    </row>
    <row r="60" spans="1:8" ht="13.5">
      <c r="A60" s="318">
        <v>17</v>
      </c>
      <c r="B60" s="319">
        <f>D60+E60</f>
        <v>24960</v>
      </c>
      <c r="C60" s="319">
        <v>7802</v>
      </c>
      <c r="D60" s="319">
        <v>11947</v>
      </c>
      <c r="E60" s="319">
        <v>13013</v>
      </c>
      <c r="F60" s="320">
        <f t="shared" si="2"/>
        <v>3.199179697513458</v>
      </c>
      <c r="G60" s="320">
        <f t="shared" si="3"/>
        <v>91.80819180819181</v>
      </c>
      <c r="H60" s="321">
        <f t="shared" si="5"/>
        <v>123.36892052194544</v>
      </c>
    </row>
    <row r="61" spans="1:8" ht="13.5">
      <c r="A61" s="280" t="s">
        <v>521</v>
      </c>
      <c r="B61" s="276">
        <v>24540</v>
      </c>
      <c r="C61" s="276">
        <v>7806</v>
      </c>
      <c r="D61" s="276">
        <v>11775</v>
      </c>
      <c r="E61" s="276">
        <v>12765</v>
      </c>
      <c r="F61" s="277">
        <f t="shared" si="2"/>
        <v>3.1437355880092235</v>
      </c>
      <c r="G61" s="277">
        <f t="shared" si="3"/>
        <v>92.24441833137486</v>
      </c>
      <c r="H61" s="278">
        <f t="shared" si="5"/>
        <v>121.29300118623962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C1:R71"/>
  <sheetViews>
    <sheetView zoomScale="85" zoomScaleNormal="85" zoomScalePageLayoutView="0" workbookViewId="0" topLeftCell="A1">
      <selection activeCell="J35" sqref="J35"/>
    </sheetView>
  </sheetViews>
  <sheetFormatPr defaultColWidth="9.00390625" defaultRowHeight="13.5"/>
  <cols>
    <col min="3" max="3" width="6.75390625" style="0" customWidth="1"/>
    <col min="4" max="13" width="7.625" style="0" customWidth="1"/>
    <col min="14" max="16" width="7.625" style="1" customWidth="1"/>
  </cols>
  <sheetData>
    <row r="1" ht="17.25">
      <c r="C1" s="43" t="s">
        <v>579</v>
      </c>
    </row>
    <row r="2" ht="10.5" customHeight="1">
      <c r="C2" s="43"/>
    </row>
    <row r="3" ht="13.5" customHeight="1">
      <c r="C3" s="43"/>
    </row>
    <row r="4" ht="13.5" customHeight="1">
      <c r="C4" s="43"/>
    </row>
    <row r="5" ht="13.5" customHeight="1">
      <c r="C5" s="43"/>
    </row>
    <row r="6" ht="13.5" customHeight="1">
      <c r="C6" s="43"/>
    </row>
    <row r="7" ht="13.5" customHeight="1">
      <c r="C7" s="43"/>
    </row>
    <row r="8" ht="13.5" customHeight="1">
      <c r="C8" s="43"/>
    </row>
    <row r="9" ht="13.5" customHeight="1">
      <c r="C9" s="43"/>
    </row>
    <row r="10" ht="13.5" customHeight="1">
      <c r="C10" s="43"/>
    </row>
    <row r="11" ht="13.5" customHeight="1">
      <c r="C11" s="43"/>
    </row>
    <row r="12" ht="13.5" customHeight="1">
      <c r="C12" s="43"/>
    </row>
    <row r="13" ht="13.5" customHeight="1">
      <c r="C13" s="43"/>
    </row>
    <row r="14" ht="13.5" customHeight="1">
      <c r="C14" s="43"/>
    </row>
    <row r="15" ht="13.5" customHeight="1">
      <c r="C15" s="43"/>
    </row>
    <row r="16" ht="13.5" customHeight="1">
      <c r="C16" s="43"/>
    </row>
    <row r="17" ht="13.5" customHeight="1">
      <c r="C17" s="43"/>
    </row>
    <row r="18" ht="13.5" customHeight="1">
      <c r="C18" s="43"/>
    </row>
    <row r="19" ht="13.5" customHeight="1">
      <c r="C19" s="43"/>
    </row>
    <row r="20" ht="13.5" customHeight="1">
      <c r="C20" s="43"/>
    </row>
    <row r="21" ht="13.5" customHeight="1">
      <c r="C21" s="43"/>
    </row>
    <row r="22" ht="13.5" customHeight="1">
      <c r="C22" s="43"/>
    </row>
    <row r="23" ht="13.5" customHeight="1">
      <c r="C23" s="43"/>
    </row>
    <row r="24" ht="13.5" customHeight="1">
      <c r="C24" s="43"/>
    </row>
    <row r="25" ht="13.5" customHeight="1">
      <c r="C25" s="43"/>
    </row>
    <row r="26" ht="13.5" customHeight="1">
      <c r="C26" s="43"/>
    </row>
    <row r="27" ht="13.5" customHeight="1">
      <c r="C27" s="43"/>
    </row>
    <row r="28" ht="13.5" customHeight="1">
      <c r="C28" s="43"/>
    </row>
    <row r="29" ht="13.5" customHeight="1">
      <c r="C29" s="43"/>
    </row>
    <row r="30" ht="13.5" customHeight="1">
      <c r="C30" s="43"/>
    </row>
    <row r="31" ht="13.5" customHeight="1">
      <c r="C31" s="43"/>
    </row>
    <row r="32" ht="11.25" customHeight="1">
      <c r="C32" s="43"/>
    </row>
    <row r="33" ht="11.25" customHeight="1">
      <c r="C33" s="43"/>
    </row>
    <row r="34" ht="11.25" customHeight="1">
      <c r="C34" s="43"/>
    </row>
    <row r="35" ht="11.25" customHeight="1">
      <c r="C35" s="43"/>
    </row>
    <row r="36" ht="13.5" customHeight="1">
      <c r="C36" s="43"/>
    </row>
    <row r="37" ht="14.25" thickBot="1"/>
    <row r="38" spans="3:16" ht="13.5" customHeight="1">
      <c r="C38" s="568" t="s">
        <v>124</v>
      </c>
      <c r="D38" s="565" t="s">
        <v>125</v>
      </c>
      <c r="E38" s="585" t="s">
        <v>126</v>
      </c>
      <c r="F38" s="585" t="s">
        <v>127</v>
      </c>
      <c r="G38" s="587" t="s">
        <v>128</v>
      </c>
      <c r="H38" s="589" t="s">
        <v>129</v>
      </c>
      <c r="I38" s="589" t="s">
        <v>130</v>
      </c>
      <c r="J38" s="582" t="s">
        <v>131</v>
      </c>
      <c r="K38" s="582" t="s">
        <v>422</v>
      </c>
      <c r="L38" s="582" t="s">
        <v>423</v>
      </c>
      <c r="M38" s="582" t="s">
        <v>424</v>
      </c>
      <c r="N38" s="582" t="s">
        <v>425</v>
      </c>
      <c r="O38" s="582" t="s">
        <v>490</v>
      </c>
      <c r="P38" s="566" t="s">
        <v>522</v>
      </c>
    </row>
    <row r="39" spans="3:16" ht="14.25" thickBot="1">
      <c r="C39" s="564"/>
      <c r="D39" s="584"/>
      <c r="E39" s="586"/>
      <c r="F39" s="586"/>
      <c r="G39" s="588"/>
      <c r="H39" s="590"/>
      <c r="I39" s="590"/>
      <c r="J39" s="583"/>
      <c r="K39" s="583"/>
      <c r="L39" s="583"/>
      <c r="M39" s="583"/>
      <c r="N39" s="583"/>
      <c r="O39" s="583"/>
      <c r="P39" s="567"/>
    </row>
    <row r="40" spans="3:16" ht="14.25" thickTop="1">
      <c r="C40" s="38" t="s">
        <v>132</v>
      </c>
      <c r="D40" s="404">
        <v>27624</v>
      </c>
      <c r="E40" s="405">
        <v>27423</v>
      </c>
      <c r="F40" s="405">
        <v>27223</v>
      </c>
      <c r="G40" s="405">
        <v>27143</v>
      </c>
      <c r="H40" s="405">
        <v>27015</v>
      </c>
      <c r="I40" s="405">
        <v>26730</v>
      </c>
      <c r="J40" s="405">
        <v>26420</v>
      </c>
      <c r="K40" s="405">
        <f>K42+K48+K54+K60+'年齢各歳別人口(2)'!I5+'年齢各歳別人口(2)'!I11+'年齢各歳別人口(2)'!I17+'年齢各歳別人口(2)'!I23+'年齢各歳別人口(2)'!I29+'年齢各歳別人口(2)'!I35+'年齢各歳別人口(2)'!I41+'年齢各歳別人口(2)'!I47+'年齢各歳別人口 (3)'!$I$5+'年齢各歳別人口 (3)'!$I$11+'年齢各歳別人口 (3)'!$I$17+'年齢各歳別人口 (3)'!$I$23+'年齢各歳別人口 (3)'!$I$29+'年齢各歳別人口 (3)'!$I$35+'年齢各歳別人口 (3)'!$I$41+'年齢各歳別人口 (3)'!$I$47+'年齢各歳別人口 (3)'!$I$53</f>
        <v>26138</v>
      </c>
      <c r="L40" s="405">
        <f>L42+L48+L54+L60+'年齢各歳別人口(2)'!J5+'年齢各歳別人口(2)'!J11+'年齢各歳別人口(2)'!J17+'年齢各歳別人口(2)'!J23+'年齢各歳別人口(2)'!J29+'年齢各歳別人口(2)'!J35+'年齢各歳別人口(2)'!J41+'年齢各歳別人口(2)'!J47+'年齢各歳別人口 (3)'!$I$5+'年齢各歳別人口 (3)'!$I$11+'年齢各歳別人口 (3)'!$I$17+'年齢各歳別人口 (3)'!$I$23+'年齢各歳別人口 (3)'!$I$29+'年齢各歳別人口 (3)'!$I$35+'年齢各歳別人口 (3)'!$I$41+'年齢各歳別人口 (3)'!$I$47+'年齢各歳別人口 (3)'!$I$53</f>
        <v>25733</v>
      </c>
      <c r="M40" s="405">
        <f>M42+M48+M54+M60+'年齢各歳別人口(2)'!K5+'年齢各歳別人口(2)'!K11+'年齢各歳別人口(2)'!K17+'年齢各歳別人口(2)'!K23+'年齢各歳別人口(2)'!K29+'年齢各歳別人口(2)'!K35+'年齢各歳別人口(2)'!K41+'年齢各歳別人口(2)'!K47+'年齢各歳別人口 (3)'!$I$5+'年齢各歳別人口 (3)'!$I$11+'年齢各歳別人口 (3)'!$I$17+'年齢各歳別人口 (3)'!$I$23+'年齢各歳別人口 (3)'!$I$29+'年齢各歳別人口 (3)'!$I$35+'年齢各歳別人口 (3)'!$I$41+'年齢各歳別人口 (3)'!$I$47+'年齢各歳別人口 (3)'!$I$53</f>
        <v>25365</v>
      </c>
      <c r="N40" s="405">
        <f>N42+N48+N54+N60+'年齢各歳別人口(2)'!L5+'年齢各歳別人口(2)'!L11+'年齢各歳別人口(2)'!L17+'年齢各歳別人口(2)'!L23+'年齢各歳別人口(2)'!L29+'年齢各歳別人口(2)'!L35+'年齢各歳別人口(2)'!L41+'年齢各歳別人口(2)'!L47+'年齢各歳別人口 (3)'!$I$5+'年齢各歳別人口 (3)'!$I$11+'年齢各歳別人口 (3)'!$I$17+'年齢各歳別人口 (3)'!$I$23+'年齢各歳別人口 (3)'!$I$29+'年齢各歳別人口 (3)'!$I$35+'年齢各歳別人口 (3)'!$I$41+'年齢各歳別人口 (3)'!$I$47+'年齢各歳別人口 (3)'!$I$53</f>
        <v>25108</v>
      </c>
      <c r="O40" s="405">
        <f>O42+O48+O54+O60+'年齢各歳別人口(2)'!M5+'年齢各歳別人口(2)'!M11+'年齢各歳別人口(2)'!M17+'年齢各歳別人口(2)'!M23+'年齢各歳別人口(2)'!M29+'年齢各歳別人口(2)'!M35+'年齢各歳別人口(2)'!M41+'年齢各歳別人口(2)'!M47+'年齢各歳別人口 (3)'!M5+'年齢各歳別人口 (3)'!M11+'年齢各歳別人口 (3)'!M17+'年齢各歳別人口 (3)'!M23+'年齢各歳別人口 (3)'!M29+'年齢各歳別人口 (3)'!M35+'年齢各歳別人口 (3)'!M41+'年齢各歳別人口 (3)'!M47+'年齢各歳別人口 (3)'!M53+'年齢各歳別人口 (3)'!M54</f>
        <v>24960</v>
      </c>
      <c r="P40" s="406">
        <f>P42+P48+P54+P60+'年齢各歳別人口(2)'!N5+'年齢各歳別人口(2)'!N11+'年齢各歳別人口(2)'!N17+'年齢各歳別人口(2)'!N23+'年齢各歳別人口(2)'!N29+'年齢各歳別人口(2)'!N35+'年齢各歳別人口(2)'!N41+'年齢各歳別人口(2)'!N47+'年齢各歳別人口 (3)'!N5+'年齢各歳別人口 (3)'!N11+'年齢各歳別人口 (3)'!N17+'年齢各歳別人口 (3)'!N23+'年齢各歳別人口 (3)'!N29+'年齢各歳別人口 (3)'!N35+'年齢各歳別人口 (3)'!N41+'年齢各歳別人口 (3)'!N47+'年齢各歳別人口 (3)'!N53+'年齢各歳別人口 (3)'!N54</f>
        <v>24555</v>
      </c>
    </row>
    <row r="41" spans="3:16" ht="13.5">
      <c r="C41" s="38"/>
      <c r="D41" s="404"/>
      <c r="E41" s="407"/>
      <c r="F41" s="408"/>
      <c r="G41" s="408"/>
      <c r="H41" s="407"/>
      <c r="I41" s="409"/>
      <c r="J41" s="407"/>
      <c r="K41" s="407"/>
      <c r="L41" s="407"/>
      <c r="M41" s="407"/>
      <c r="N41" s="407"/>
      <c r="O41" s="407"/>
      <c r="P41" s="337"/>
    </row>
    <row r="42" spans="3:16" ht="13.5">
      <c r="C42" s="46" t="s">
        <v>152</v>
      </c>
      <c r="D42" s="410">
        <f aca="true" t="shared" si="0" ref="D42:M42">SUM(D43:D47)</f>
        <v>1342</v>
      </c>
      <c r="E42" s="411">
        <f t="shared" si="0"/>
        <v>1273</v>
      </c>
      <c r="F42" s="411">
        <f t="shared" si="0"/>
        <v>1271</v>
      </c>
      <c r="G42" s="411">
        <f t="shared" si="0"/>
        <v>1233</v>
      </c>
      <c r="H42" s="411">
        <f t="shared" si="0"/>
        <v>1229</v>
      </c>
      <c r="I42" s="411">
        <f>SUM(I43:I47)</f>
        <v>1244</v>
      </c>
      <c r="J42" s="411">
        <f>SUM(J43:J47)</f>
        <v>1188</v>
      </c>
      <c r="K42" s="411">
        <f>SUM(K43:K47)</f>
        <v>1148</v>
      </c>
      <c r="L42" s="411">
        <f>SUM(L43:L47)</f>
        <v>1120</v>
      </c>
      <c r="M42" s="411">
        <f t="shared" si="0"/>
        <v>1045</v>
      </c>
      <c r="N42" s="411">
        <f>SUM(N43:N47)</f>
        <v>1014</v>
      </c>
      <c r="O42" s="411">
        <f>SUM(O43:O47)</f>
        <v>949</v>
      </c>
      <c r="P42" s="336">
        <f>SUM(P43:P47)</f>
        <v>907</v>
      </c>
    </row>
    <row r="43" spans="3:16" ht="13.5">
      <c r="C43" s="38">
        <v>0</v>
      </c>
      <c r="D43" s="404">
        <v>248</v>
      </c>
      <c r="E43" s="408">
        <v>248</v>
      </c>
      <c r="F43" s="408">
        <v>243</v>
      </c>
      <c r="G43" s="408">
        <v>232</v>
      </c>
      <c r="H43" s="408">
        <v>240</v>
      </c>
      <c r="I43" s="408">
        <v>237</v>
      </c>
      <c r="J43" s="408">
        <v>219</v>
      </c>
      <c r="K43" s="408">
        <v>201</v>
      </c>
      <c r="L43" s="408">
        <v>190</v>
      </c>
      <c r="M43" s="408">
        <v>171</v>
      </c>
      <c r="N43" s="408">
        <v>198</v>
      </c>
      <c r="O43" s="412">
        <v>188</v>
      </c>
      <c r="P43" s="325">
        <v>156</v>
      </c>
    </row>
    <row r="44" spans="3:16" ht="13.5">
      <c r="C44" s="38">
        <v>1</v>
      </c>
      <c r="D44" s="404">
        <v>253</v>
      </c>
      <c r="E44" s="408">
        <v>240</v>
      </c>
      <c r="F44" s="408">
        <v>258</v>
      </c>
      <c r="G44" s="408">
        <v>251</v>
      </c>
      <c r="H44" s="408">
        <v>242</v>
      </c>
      <c r="I44" s="408">
        <v>253</v>
      </c>
      <c r="J44" s="408">
        <v>230</v>
      </c>
      <c r="K44" s="408">
        <v>226</v>
      </c>
      <c r="L44" s="408">
        <v>215</v>
      </c>
      <c r="M44" s="408">
        <v>194</v>
      </c>
      <c r="N44" s="408">
        <v>180</v>
      </c>
      <c r="O44" s="413">
        <v>185</v>
      </c>
      <c r="P44" s="325">
        <v>199</v>
      </c>
    </row>
    <row r="45" spans="3:16" ht="13.5">
      <c r="C45" s="38">
        <v>2</v>
      </c>
      <c r="D45" s="404">
        <v>293</v>
      </c>
      <c r="E45" s="408">
        <v>252</v>
      </c>
      <c r="F45" s="408">
        <v>244</v>
      </c>
      <c r="G45" s="408">
        <v>256</v>
      </c>
      <c r="H45" s="408">
        <v>254</v>
      </c>
      <c r="I45" s="408">
        <v>236</v>
      </c>
      <c r="J45" s="408">
        <v>249</v>
      </c>
      <c r="K45" s="408">
        <v>232</v>
      </c>
      <c r="L45" s="408">
        <v>234</v>
      </c>
      <c r="M45" s="408">
        <v>216</v>
      </c>
      <c r="N45" s="408">
        <v>187</v>
      </c>
      <c r="O45" s="413">
        <v>179</v>
      </c>
      <c r="P45" s="325">
        <v>185</v>
      </c>
    </row>
    <row r="46" spans="3:16" ht="13.5">
      <c r="C46" s="38">
        <v>3</v>
      </c>
      <c r="D46" s="404">
        <v>258</v>
      </c>
      <c r="E46" s="408">
        <v>279</v>
      </c>
      <c r="F46" s="408">
        <v>251</v>
      </c>
      <c r="G46" s="408">
        <v>242</v>
      </c>
      <c r="H46" s="408">
        <v>257</v>
      </c>
      <c r="I46" s="408">
        <v>261</v>
      </c>
      <c r="J46" s="408">
        <v>233</v>
      </c>
      <c r="K46" s="408">
        <v>250</v>
      </c>
      <c r="L46" s="408">
        <v>232</v>
      </c>
      <c r="M46" s="408">
        <v>234</v>
      </c>
      <c r="N46" s="408">
        <v>215</v>
      </c>
      <c r="O46" s="413">
        <v>190</v>
      </c>
      <c r="P46" s="325">
        <v>173</v>
      </c>
    </row>
    <row r="47" spans="3:16" ht="13.5">
      <c r="C47" s="38">
        <v>4</v>
      </c>
      <c r="D47" s="404">
        <v>290</v>
      </c>
      <c r="E47" s="408">
        <v>254</v>
      </c>
      <c r="F47" s="408">
        <v>275</v>
      </c>
      <c r="G47" s="408">
        <v>252</v>
      </c>
      <c r="H47" s="408">
        <v>236</v>
      </c>
      <c r="I47" s="408">
        <v>257</v>
      </c>
      <c r="J47" s="408">
        <v>257</v>
      </c>
      <c r="K47" s="408">
        <v>239</v>
      </c>
      <c r="L47" s="408">
        <v>249</v>
      </c>
      <c r="M47" s="408">
        <v>230</v>
      </c>
      <c r="N47" s="408">
        <v>234</v>
      </c>
      <c r="O47" s="414">
        <v>207</v>
      </c>
      <c r="P47" s="325">
        <v>194</v>
      </c>
    </row>
    <row r="48" spans="3:16" ht="13.5">
      <c r="C48" s="46" t="s">
        <v>153</v>
      </c>
      <c r="D48" s="410">
        <f aca="true" t="shared" si="1" ref="D48:P48">SUM(D49:D53)</f>
        <v>1514</v>
      </c>
      <c r="E48" s="411">
        <f t="shared" si="1"/>
        <v>1526</v>
      </c>
      <c r="F48" s="411">
        <f t="shared" si="1"/>
        <v>1446</v>
      </c>
      <c r="G48" s="411">
        <f t="shared" si="1"/>
        <v>1395</v>
      </c>
      <c r="H48" s="411">
        <f t="shared" si="1"/>
        <v>1371</v>
      </c>
      <c r="I48" s="411">
        <f t="shared" si="1"/>
        <v>1324</v>
      </c>
      <c r="J48" s="411">
        <f t="shared" si="1"/>
        <v>1319</v>
      </c>
      <c r="K48" s="411">
        <f t="shared" si="1"/>
        <v>1339</v>
      </c>
      <c r="L48" s="411">
        <f t="shared" si="1"/>
        <v>1261</v>
      </c>
      <c r="M48" s="411">
        <f t="shared" si="1"/>
        <v>1251</v>
      </c>
      <c r="N48" s="411">
        <f t="shared" si="1"/>
        <v>1231</v>
      </c>
      <c r="O48" s="411">
        <f t="shared" si="1"/>
        <v>1209</v>
      </c>
      <c r="P48" s="336">
        <f t="shared" si="1"/>
        <v>1139</v>
      </c>
    </row>
    <row r="49" spans="3:16" ht="13.5">
      <c r="C49" s="38">
        <v>5</v>
      </c>
      <c r="D49" s="404">
        <v>283</v>
      </c>
      <c r="E49" s="408">
        <v>296</v>
      </c>
      <c r="F49" s="408">
        <v>251</v>
      </c>
      <c r="G49" s="408">
        <v>288</v>
      </c>
      <c r="H49" s="408">
        <v>257</v>
      </c>
      <c r="I49" s="408">
        <v>241</v>
      </c>
      <c r="J49" s="408">
        <v>260</v>
      </c>
      <c r="K49" s="408">
        <v>260</v>
      </c>
      <c r="L49" s="408">
        <v>237</v>
      </c>
      <c r="M49" s="408">
        <v>241</v>
      </c>
      <c r="N49" s="408">
        <v>225</v>
      </c>
      <c r="O49" s="412">
        <v>226</v>
      </c>
      <c r="P49" s="415">
        <v>203</v>
      </c>
    </row>
    <row r="50" spans="3:16" ht="13.5">
      <c r="C50" s="38">
        <v>6</v>
      </c>
      <c r="D50" s="404">
        <v>274</v>
      </c>
      <c r="E50" s="408">
        <v>289</v>
      </c>
      <c r="F50" s="408">
        <v>292</v>
      </c>
      <c r="G50" s="408">
        <v>249</v>
      </c>
      <c r="H50" s="408">
        <v>285</v>
      </c>
      <c r="I50" s="408">
        <v>255</v>
      </c>
      <c r="J50" s="408">
        <v>250</v>
      </c>
      <c r="K50" s="408">
        <v>270</v>
      </c>
      <c r="L50" s="408">
        <v>258</v>
      </c>
      <c r="M50" s="408">
        <v>244</v>
      </c>
      <c r="N50" s="408">
        <v>243</v>
      </c>
      <c r="O50" s="413">
        <v>238</v>
      </c>
      <c r="P50" s="415">
        <v>220</v>
      </c>
    </row>
    <row r="51" spans="3:16" ht="13.5">
      <c r="C51" s="38">
        <v>7</v>
      </c>
      <c r="D51" s="404">
        <v>330</v>
      </c>
      <c r="E51" s="408">
        <v>284</v>
      </c>
      <c r="F51" s="408">
        <v>287</v>
      </c>
      <c r="G51" s="408">
        <v>295</v>
      </c>
      <c r="H51" s="408">
        <v>249</v>
      </c>
      <c r="I51" s="408">
        <v>288</v>
      </c>
      <c r="J51" s="408">
        <v>257</v>
      </c>
      <c r="K51" s="408">
        <v>248</v>
      </c>
      <c r="L51" s="408">
        <v>269</v>
      </c>
      <c r="M51" s="408">
        <v>253</v>
      </c>
      <c r="N51" s="408">
        <v>243</v>
      </c>
      <c r="O51" s="413">
        <v>242</v>
      </c>
      <c r="P51" s="415">
        <v>233</v>
      </c>
    </row>
    <row r="52" spans="3:16" ht="13.5">
      <c r="C52" s="38">
        <v>8</v>
      </c>
      <c r="D52" s="404">
        <v>316</v>
      </c>
      <c r="E52" s="408">
        <v>338</v>
      </c>
      <c r="F52" s="408">
        <v>282</v>
      </c>
      <c r="G52" s="408">
        <v>286</v>
      </c>
      <c r="H52" s="408">
        <v>292</v>
      </c>
      <c r="I52" s="408">
        <v>247</v>
      </c>
      <c r="J52" s="408">
        <v>299</v>
      </c>
      <c r="K52" s="408">
        <v>259</v>
      </c>
      <c r="L52" s="408">
        <v>245</v>
      </c>
      <c r="M52" s="408">
        <v>269</v>
      </c>
      <c r="N52" s="408">
        <v>253</v>
      </c>
      <c r="O52" s="413">
        <v>249</v>
      </c>
      <c r="P52" s="415">
        <v>240</v>
      </c>
    </row>
    <row r="53" spans="3:16" ht="13.5">
      <c r="C53" s="38">
        <v>9</v>
      </c>
      <c r="D53" s="404">
        <v>311</v>
      </c>
      <c r="E53" s="408">
        <v>319</v>
      </c>
      <c r="F53" s="408">
        <v>334</v>
      </c>
      <c r="G53" s="408">
        <v>277</v>
      </c>
      <c r="H53" s="408">
        <v>288</v>
      </c>
      <c r="I53" s="408">
        <v>293</v>
      </c>
      <c r="J53" s="408">
        <v>253</v>
      </c>
      <c r="K53" s="408">
        <v>302</v>
      </c>
      <c r="L53" s="408">
        <v>252</v>
      </c>
      <c r="M53" s="408">
        <v>244</v>
      </c>
      <c r="N53" s="408">
        <v>267</v>
      </c>
      <c r="O53" s="414">
        <v>254</v>
      </c>
      <c r="P53" s="415">
        <v>243</v>
      </c>
    </row>
    <row r="54" spans="3:16" ht="13.5">
      <c r="C54" s="46" t="s">
        <v>154</v>
      </c>
      <c r="D54" s="410">
        <f aca="true" t="shared" si="2" ref="D54:M54">SUM(D55:D59)</f>
        <v>1828</v>
      </c>
      <c r="E54" s="411">
        <f t="shared" si="2"/>
        <v>1770</v>
      </c>
      <c r="F54" s="411">
        <f t="shared" si="2"/>
        <v>1717</v>
      </c>
      <c r="G54" s="411">
        <f t="shared" si="2"/>
        <v>1709</v>
      </c>
      <c r="H54" s="411">
        <f>SUM(H55:H59)</f>
        <v>1614</v>
      </c>
      <c r="I54" s="411">
        <f t="shared" si="2"/>
        <v>1539</v>
      </c>
      <c r="J54" s="411">
        <f>SUM(J55:J59)</f>
        <v>1524</v>
      </c>
      <c r="K54" s="411">
        <f>SUM(K55:K59)</f>
        <v>1445</v>
      </c>
      <c r="L54" s="411">
        <f>SUM(L55:L59)</f>
        <v>1401</v>
      </c>
      <c r="M54" s="411">
        <f t="shared" si="2"/>
        <v>1386</v>
      </c>
      <c r="N54" s="411">
        <f>SUM(N55:N59)</f>
        <v>1332</v>
      </c>
      <c r="O54" s="411">
        <f>SUM(O55:O59)</f>
        <v>1315</v>
      </c>
      <c r="P54" s="336">
        <f>SUM(P55:P59)</f>
        <v>1309</v>
      </c>
    </row>
    <row r="55" spans="3:16" ht="13.5">
      <c r="C55" s="38">
        <v>10</v>
      </c>
      <c r="D55" s="404">
        <v>359</v>
      </c>
      <c r="E55" s="408">
        <v>309</v>
      </c>
      <c r="F55" s="408">
        <v>321</v>
      </c>
      <c r="G55" s="408">
        <v>339</v>
      </c>
      <c r="H55" s="408">
        <v>274</v>
      </c>
      <c r="I55" s="408">
        <v>290</v>
      </c>
      <c r="J55" s="408">
        <v>293</v>
      </c>
      <c r="K55" s="408">
        <v>253</v>
      </c>
      <c r="L55" s="408">
        <v>302</v>
      </c>
      <c r="M55" s="408">
        <v>247</v>
      </c>
      <c r="N55" s="408">
        <v>242</v>
      </c>
      <c r="O55" s="412">
        <v>269</v>
      </c>
      <c r="P55" s="415">
        <v>250</v>
      </c>
    </row>
    <row r="56" spans="3:16" ht="13.5">
      <c r="C56" s="38">
        <v>11</v>
      </c>
      <c r="D56" s="404">
        <v>370</v>
      </c>
      <c r="E56" s="408">
        <v>363</v>
      </c>
      <c r="F56" s="408">
        <v>311</v>
      </c>
      <c r="G56" s="408">
        <v>323</v>
      </c>
      <c r="H56" s="408">
        <v>341</v>
      </c>
      <c r="I56" s="408">
        <v>274</v>
      </c>
      <c r="J56" s="408">
        <v>293</v>
      </c>
      <c r="K56" s="408">
        <v>293</v>
      </c>
      <c r="L56" s="408">
        <v>250</v>
      </c>
      <c r="M56" s="408">
        <v>303</v>
      </c>
      <c r="N56" s="408">
        <v>248</v>
      </c>
      <c r="O56" s="413">
        <v>242</v>
      </c>
      <c r="P56" s="415">
        <v>269</v>
      </c>
    </row>
    <row r="57" spans="3:16" ht="13.5">
      <c r="C57" s="38">
        <v>12</v>
      </c>
      <c r="D57" s="404">
        <v>360</v>
      </c>
      <c r="E57" s="408">
        <v>371</v>
      </c>
      <c r="F57" s="408">
        <v>362</v>
      </c>
      <c r="G57" s="408">
        <v>311</v>
      </c>
      <c r="H57" s="408">
        <v>321</v>
      </c>
      <c r="I57" s="408">
        <v>341</v>
      </c>
      <c r="J57" s="408">
        <v>269</v>
      </c>
      <c r="K57" s="408">
        <v>292</v>
      </c>
      <c r="L57" s="408">
        <v>292</v>
      </c>
      <c r="M57" s="408">
        <v>250</v>
      </c>
      <c r="N57" s="408">
        <v>301</v>
      </c>
      <c r="O57" s="413">
        <v>250</v>
      </c>
      <c r="P57" s="415">
        <v>239</v>
      </c>
    </row>
    <row r="58" spans="3:16" ht="13.5">
      <c r="C58" s="38">
        <v>13</v>
      </c>
      <c r="D58" s="404">
        <v>369</v>
      </c>
      <c r="E58" s="408">
        <v>351</v>
      </c>
      <c r="F58" s="408">
        <v>374</v>
      </c>
      <c r="G58" s="408">
        <v>364</v>
      </c>
      <c r="H58" s="408">
        <v>313</v>
      </c>
      <c r="I58" s="408">
        <v>320</v>
      </c>
      <c r="J58" s="408">
        <v>341</v>
      </c>
      <c r="K58" s="408">
        <v>266</v>
      </c>
      <c r="L58" s="408">
        <v>292</v>
      </c>
      <c r="M58" s="408">
        <v>293</v>
      </c>
      <c r="N58" s="408">
        <v>249</v>
      </c>
      <c r="O58" s="413">
        <v>302</v>
      </c>
      <c r="P58" s="415">
        <v>251</v>
      </c>
    </row>
    <row r="59" spans="3:16" ht="13.5">
      <c r="C59" s="38">
        <v>14</v>
      </c>
      <c r="D59" s="404">
        <v>370</v>
      </c>
      <c r="E59" s="408">
        <v>376</v>
      </c>
      <c r="F59" s="408">
        <v>349</v>
      </c>
      <c r="G59" s="408">
        <v>372</v>
      </c>
      <c r="H59" s="408">
        <v>365</v>
      </c>
      <c r="I59" s="408">
        <v>314</v>
      </c>
      <c r="J59" s="408">
        <v>328</v>
      </c>
      <c r="K59" s="408">
        <v>341</v>
      </c>
      <c r="L59" s="408">
        <v>265</v>
      </c>
      <c r="M59" s="408">
        <v>293</v>
      </c>
      <c r="N59" s="408">
        <v>292</v>
      </c>
      <c r="O59" s="414">
        <v>252</v>
      </c>
      <c r="P59" s="415">
        <v>300</v>
      </c>
    </row>
    <row r="60" spans="3:16" ht="13.5">
      <c r="C60" s="46" t="s">
        <v>155</v>
      </c>
      <c r="D60" s="410">
        <f aca="true" t="shared" si="3" ref="D60:M60">SUM(D61:D65)</f>
        <v>1874</v>
      </c>
      <c r="E60" s="411">
        <f t="shared" si="3"/>
        <v>1675</v>
      </c>
      <c r="F60" s="411">
        <f t="shared" si="3"/>
        <v>1749</v>
      </c>
      <c r="G60" s="411">
        <f t="shared" si="3"/>
        <v>1782</v>
      </c>
      <c r="H60" s="411">
        <f t="shared" si="3"/>
        <v>1741</v>
      </c>
      <c r="I60" s="411">
        <f t="shared" si="3"/>
        <v>1741</v>
      </c>
      <c r="J60" s="411">
        <f>SUM(J61:J65)</f>
        <v>1511</v>
      </c>
      <c r="K60" s="411">
        <f>SUM(K61:K65)</f>
        <v>1615</v>
      </c>
      <c r="L60" s="411">
        <f>SUM(L61:L65)</f>
        <v>1642</v>
      </c>
      <c r="M60" s="411">
        <f t="shared" si="3"/>
        <v>1542</v>
      </c>
      <c r="N60" s="411">
        <f>SUM(N61:N65)</f>
        <v>1475</v>
      </c>
      <c r="O60" s="411">
        <f>SUM(O61:O65)</f>
        <v>1250</v>
      </c>
      <c r="P60" s="336">
        <f>SUM(P61:P65)</f>
        <v>1325</v>
      </c>
    </row>
    <row r="61" spans="3:16" ht="13.5">
      <c r="C61" s="38">
        <v>15</v>
      </c>
      <c r="D61" s="404">
        <v>372</v>
      </c>
      <c r="E61" s="408">
        <v>370</v>
      </c>
      <c r="F61" s="408">
        <v>373</v>
      </c>
      <c r="G61" s="408">
        <v>348</v>
      </c>
      <c r="H61" s="408">
        <v>371</v>
      </c>
      <c r="I61" s="408">
        <v>361</v>
      </c>
      <c r="J61" s="408">
        <v>315</v>
      </c>
      <c r="K61" s="408">
        <v>323</v>
      </c>
      <c r="L61" s="408">
        <v>342</v>
      </c>
      <c r="M61" s="408">
        <v>263</v>
      </c>
      <c r="N61" s="408">
        <v>301</v>
      </c>
      <c r="O61" s="412">
        <v>298</v>
      </c>
      <c r="P61" s="415">
        <v>253</v>
      </c>
    </row>
    <row r="62" spans="3:18" ht="13.5">
      <c r="C62" s="38">
        <v>16</v>
      </c>
      <c r="D62" s="404">
        <v>406</v>
      </c>
      <c r="E62" s="408">
        <v>384</v>
      </c>
      <c r="F62" s="408">
        <v>370</v>
      </c>
      <c r="G62" s="408">
        <v>372</v>
      </c>
      <c r="H62" s="408">
        <v>355</v>
      </c>
      <c r="I62" s="408">
        <v>367</v>
      </c>
      <c r="J62" s="408">
        <v>367</v>
      </c>
      <c r="K62" s="408">
        <v>315</v>
      </c>
      <c r="L62" s="408">
        <v>316</v>
      </c>
      <c r="M62" s="408">
        <v>336</v>
      </c>
      <c r="N62" s="408">
        <v>265</v>
      </c>
      <c r="O62" s="413">
        <v>312</v>
      </c>
      <c r="P62" s="415">
        <v>298</v>
      </c>
      <c r="Q62" s="45"/>
      <c r="R62" s="45"/>
    </row>
    <row r="63" spans="3:18" ht="13.5">
      <c r="C63" s="38">
        <v>17</v>
      </c>
      <c r="D63" s="404">
        <v>396</v>
      </c>
      <c r="E63" s="408">
        <v>412</v>
      </c>
      <c r="F63" s="408">
        <v>385</v>
      </c>
      <c r="G63" s="408">
        <v>371</v>
      </c>
      <c r="H63" s="408">
        <v>374</v>
      </c>
      <c r="I63" s="408">
        <v>360</v>
      </c>
      <c r="J63" s="408">
        <v>365</v>
      </c>
      <c r="K63" s="408">
        <v>367</v>
      </c>
      <c r="L63" s="408">
        <v>318</v>
      </c>
      <c r="M63" s="408">
        <v>317</v>
      </c>
      <c r="N63" s="408">
        <v>335</v>
      </c>
      <c r="O63" s="413">
        <v>267</v>
      </c>
      <c r="P63" s="415">
        <v>311</v>
      </c>
      <c r="Q63" s="45"/>
      <c r="R63" s="45"/>
    </row>
    <row r="64" spans="3:18" ht="13.5">
      <c r="C64" s="38">
        <v>18</v>
      </c>
      <c r="D64" s="404">
        <v>384</v>
      </c>
      <c r="E64" s="408">
        <v>311</v>
      </c>
      <c r="F64" s="408">
        <v>365</v>
      </c>
      <c r="G64" s="408">
        <v>357</v>
      </c>
      <c r="H64" s="408">
        <v>339</v>
      </c>
      <c r="I64" s="408">
        <v>351</v>
      </c>
      <c r="J64" s="408">
        <v>298</v>
      </c>
      <c r="K64" s="408">
        <v>352</v>
      </c>
      <c r="L64" s="408">
        <v>348</v>
      </c>
      <c r="M64" s="408">
        <v>296</v>
      </c>
      <c r="N64" s="408">
        <v>296</v>
      </c>
      <c r="O64" s="413">
        <v>244</v>
      </c>
      <c r="P64" s="415">
        <v>242</v>
      </c>
      <c r="Q64" s="45"/>
      <c r="R64" s="45"/>
    </row>
    <row r="65" spans="3:18" ht="14.25" thickBot="1">
      <c r="C65" s="40">
        <v>19</v>
      </c>
      <c r="D65" s="416">
        <v>316</v>
      </c>
      <c r="E65" s="417">
        <v>198</v>
      </c>
      <c r="F65" s="417">
        <v>256</v>
      </c>
      <c r="G65" s="417">
        <v>334</v>
      </c>
      <c r="H65" s="417">
        <v>302</v>
      </c>
      <c r="I65" s="417">
        <v>302</v>
      </c>
      <c r="J65" s="417">
        <v>166</v>
      </c>
      <c r="K65" s="417">
        <v>258</v>
      </c>
      <c r="L65" s="417">
        <v>318</v>
      </c>
      <c r="M65" s="417">
        <v>330</v>
      </c>
      <c r="N65" s="417">
        <v>278</v>
      </c>
      <c r="O65" s="418">
        <v>129</v>
      </c>
      <c r="P65" s="419">
        <v>221</v>
      </c>
      <c r="Q65" s="45"/>
      <c r="R65" s="45"/>
    </row>
    <row r="66" spans="3:13" ht="13.5">
      <c r="C66" s="7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ht="13.5">
      <c r="R67" s="270"/>
    </row>
    <row r="68" ht="13.5">
      <c r="R68" s="270"/>
    </row>
    <row r="69" ht="13.5">
      <c r="R69" s="270"/>
    </row>
    <row r="70" ht="13.5">
      <c r="R70" s="270"/>
    </row>
    <row r="71" ht="13.5">
      <c r="R71" s="270"/>
    </row>
  </sheetData>
  <sheetProtection/>
  <mergeCells count="14">
    <mergeCell ref="K38:K39"/>
    <mergeCell ref="L38:L39"/>
    <mergeCell ref="M38:M39"/>
    <mergeCell ref="N38:N39"/>
    <mergeCell ref="O38:O39"/>
    <mergeCell ref="P38:P39"/>
    <mergeCell ref="C38:C39"/>
    <mergeCell ref="D38:D39"/>
    <mergeCell ref="E38:E39"/>
    <mergeCell ref="F38:F39"/>
    <mergeCell ref="G38:G39"/>
    <mergeCell ref="H38:H39"/>
    <mergeCell ref="I38:I39"/>
    <mergeCell ref="J38:J3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7" r:id="rId2"/>
  <headerFooter alignWithMargins="0">
    <oddHeader>&amp;L&amp;14人　口</oddHeader>
    <oddFooter>&amp;C&amp;12 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3:O81"/>
  <sheetViews>
    <sheetView zoomScale="70" zoomScaleNormal="70" zoomScalePageLayoutView="0" workbookViewId="0" topLeftCell="A1">
      <selection activeCell="L29" sqref="L29"/>
    </sheetView>
  </sheetViews>
  <sheetFormatPr defaultColWidth="9.00390625" defaultRowHeight="13.5"/>
  <cols>
    <col min="1" max="1" width="8.125" style="0" customWidth="1"/>
    <col min="2" max="13" width="7.625" style="0" customWidth="1"/>
    <col min="14" max="14" width="7.75390625" style="0" customWidth="1"/>
  </cols>
  <sheetData>
    <row r="2" ht="14.25" thickBot="1"/>
    <row r="3" spans="1:14" ht="13.5" customHeight="1">
      <c r="A3" s="568" t="s">
        <v>124</v>
      </c>
      <c r="B3" s="565" t="s">
        <v>125</v>
      </c>
      <c r="C3" s="585" t="s">
        <v>126</v>
      </c>
      <c r="D3" s="585" t="s">
        <v>127</v>
      </c>
      <c r="E3" s="587" t="s">
        <v>128</v>
      </c>
      <c r="F3" s="589" t="s">
        <v>129</v>
      </c>
      <c r="G3" s="589" t="s">
        <v>130</v>
      </c>
      <c r="H3" s="582" t="s">
        <v>131</v>
      </c>
      <c r="I3" s="582" t="s">
        <v>422</v>
      </c>
      <c r="J3" s="582" t="s">
        <v>423</v>
      </c>
      <c r="K3" s="582" t="s">
        <v>424</v>
      </c>
      <c r="L3" s="582" t="s">
        <v>425</v>
      </c>
      <c r="M3" s="582" t="s">
        <v>490</v>
      </c>
      <c r="N3" s="566" t="s">
        <v>522</v>
      </c>
    </row>
    <row r="4" spans="1:14" ht="14.25" thickBot="1">
      <c r="A4" s="564"/>
      <c r="B4" s="584"/>
      <c r="C4" s="586"/>
      <c r="D4" s="586"/>
      <c r="E4" s="588"/>
      <c r="F4" s="590"/>
      <c r="G4" s="590"/>
      <c r="H4" s="583"/>
      <c r="I4" s="583"/>
      <c r="J4" s="583"/>
      <c r="K4" s="583"/>
      <c r="L4" s="583"/>
      <c r="M4" s="583"/>
      <c r="N4" s="567"/>
    </row>
    <row r="5" spans="1:14" ht="14.25" thickTop="1">
      <c r="A5" s="46" t="s">
        <v>156</v>
      </c>
      <c r="B5" s="410">
        <f aca="true" t="shared" si="0" ref="B5:K5">SUM(B6:B10)</f>
        <v>1290</v>
      </c>
      <c r="C5" s="411">
        <f t="shared" si="0"/>
        <v>1220</v>
      </c>
      <c r="D5" s="411">
        <f t="shared" si="0"/>
        <v>1100</v>
      </c>
      <c r="E5" s="411">
        <f t="shared" si="0"/>
        <v>1112</v>
      </c>
      <c r="F5" s="411">
        <f t="shared" si="0"/>
        <v>1183</v>
      </c>
      <c r="G5" s="411">
        <f t="shared" si="0"/>
        <v>1194</v>
      </c>
      <c r="H5" s="411">
        <f>SUM(H6:H10)</f>
        <v>1120</v>
      </c>
      <c r="I5" s="411">
        <f>SUM(I6:I10)</f>
        <v>984</v>
      </c>
      <c r="J5" s="411">
        <f>SUM(J6:J10)</f>
        <v>939</v>
      </c>
      <c r="K5" s="411">
        <f t="shared" si="0"/>
        <v>969</v>
      </c>
      <c r="L5" s="411">
        <f>SUM(L6:L10)</f>
        <v>1077</v>
      </c>
      <c r="M5" s="420">
        <f>SUM(M6:M10)</f>
        <v>920</v>
      </c>
      <c r="N5" s="334">
        <f>SUM(N6:N10)</f>
        <v>764</v>
      </c>
    </row>
    <row r="6" spans="1:14" ht="13.5">
      <c r="A6" s="38">
        <v>20</v>
      </c>
      <c r="B6" s="404">
        <v>335</v>
      </c>
      <c r="C6" s="408">
        <v>206</v>
      </c>
      <c r="D6" s="408">
        <v>169</v>
      </c>
      <c r="E6" s="408">
        <v>246</v>
      </c>
      <c r="F6" s="408">
        <v>327</v>
      </c>
      <c r="G6" s="408">
        <v>293</v>
      </c>
      <c r="H6" s="408">
        <v>173</v>
      </c>
      <c r="I6" s="408">
        <v>150</v>
      </c>
      <c r="J6" s="408">
        <v>239</v>
      </c>
      <c r="K6" s="408">
        <v>303</v>
      </c>
      <c r="L6" s="408">
        <v>312</v>
      </c>
      <c r="M6" s="408">
        <v>138</v>
      </c>
      <c r="N6" s="335">
        <v>116</v>
      </c>
    </row>
    <row r="7" spans="1:14" ht="13.5">
      <c r="A7" s="38">
        <v>21</v>
      </c>
      <c r="B7" s="404">
        <v>320</v>
      </c>
      <c r="C7" s="408">
        <v>240</v>
      </c>
      <c r="D7" s="408">
        <v>203</v>
      </c>
      <c r="E7" s="408">
        <v>167</v>
      </c>
      <c r="F7" s="408">
        <v>236</v>
      </c>
      <c r="G7" s="408">
        <v>329</v>
      </c>
      <c r="H7" s="408">
        <v>194</v>
      </c>
      <c r="I7" s="408">
        <v>162</v>
      </c>
      <c r="J7" s="408">
        <v>142</v>
      </c>
      <c r="K7" s="408">
        <v>226</v>
      </c>
      <c r="L7" s="408">
        <v>280</v>
      </c>
      <c r="M7" s="408">
        <v>165</v>
      </c>
      <c r="N7" s="335">
        <v>126</v>
      </c>
    </row>
    <row r="8" spans="1:14" ht="13.5">
      <c r="A8" s="38">
        <v>22</v>
      </c>
      <c r="B8" s="404">
        <v>242</v>
      </c>
      <c r="C8" s="408">
        <v>243</v>
      </c>
      <c r="D8" s="408">
        <v>243</v>
      </c>
      <c r="E8" s="408">
        <v>206</v>
      </c>
      <c r="F8" s="408">
        <v>157</v>
      </c>
      <c r="G8" s="408">
        <v>215</v>
      </c>
      <c r="H8" s="408">
        <v>240</v>
      </c>
      <c r="I8" s="408">
        <v>196</v>
      </c>
      <c r="J8" s="408">
        <v>144</v>
      </c>
      <c r="K8" s="408">
        <v>127</v>
      </c>
      <c r="L8" s="408">
        <v>230</v>
      </c>
      <c r="M8" s="408">
        <v>182</v>
      </c>
      <c r="N8" s="335">
        <v>144</v>
      </c>
    </row>
    <row r="9" spans="1:14" ht="13.5">
      <c r="A9" s="38">
        <v>23</v>
      </c>
      <c r="B9" s="404">
        <v>197</v>
      </c>
      <c r="C9" s="408">
        <v>248</v>
      </c>
      <c r="D9" s="408">
        <v>242</v>
      </c>
      <c r="E9" s="408">
        <v>249</v>
      </c>
      <c r="F9" s="408">
        <v>210</v>
      </c>
      <c r="G9" s="408">
        <v>163</v>
      </c>
      <c r="H9" s="408">
        <v>236</v>
      </c>
      <c r="I9" s="408">
        <v>234</v>
      </c>
      <c r="J9" s="408">
        <v>194</v>
      </c>
      <c r="K9" s="408">
        <v>132</v>
      </c>
      <c r="L9" s="408">
        <v>119</v>
      </c>
      <c r="M9" s="408">
        <v>213</v>
      </c>
      <c r="N9" s="335">
        <v>158</v>
      </c>
    </row>
    <row r="10" spans="1:14" ht="13.5">
      <c r="A10" s="38">
        <v>24</v>
      </c>
      <c r="B10" s="404">
        <v>196</v>
      </c>
      <c r="C10" s="408">
        <v>283</v>
      </c>
      <c r="D10" s="408">
        <v>243</v>
      </c>
      <c r="E10" s="408">
        <v>244</v>
      </c>
      <c r="F10" s="408">
        <v>253</v>
      </c>
      <c r="G10" s="408">
        <v>194</v>
      </c>
      <c r="H10" s="408">
        <v>277</v>
      </c>
      <c r="I10" s="408">
        <v>242</v>
      </c>
      <c r="J10" s="408">
        <v>220</v>
      </c>
      <c r="K10" s="408">
        <v>181</v>
      </c>
      <c r="L10" s="408">
        <v>136</v>
      </c>
      <c r="M10" s="408">
        <v>222</v>
      </c>
      <c r="N10" s="335">
        <v>220</v>
      </c>
    </row>
    <row r="11" spans="1:14" ht="13.5">
      <c r="A11" s="46" t="s">
        <v>157</v>
      </c>
      <c r="B11" s="410">
        <f aca="true" t="shared" si="1" ref="B11:K11">SUM(B12:B16)</f>
        <v>1173</v>
      </c>
      <c r="C11" s="411">
        <f t="shared" si="1"/>
        <v>1302</v>
      </c>
      <c r="D11" s="411">
        <f t="shared" si="1"/>
        <v>1376</v>
      </c>
      <c r="E11" s="411">
        <f t="shared" si="1"/>
        <v>1365</v>
      </c>
      <c r="F11" s="411">
        <f t="shared" si="1"/>
        <v>1343</v>
      </c>
      <c r="G11" s="411">
        <f t="shared" si="1"/>
        <v>1287</v>
      </c>
      <c r="H11" s="411">
        <f>SUM(H12:H16)</f>
        <v>1350</v>
      </c>
      <c r="I11" s="411">
        <f>SUM(I12:I16)</f>
        <v>1320</v>
      </c>
      <c r="J11" s="411">
        <f>SUM(J12:J16)</f>
        <v>1285</v>
      </c>
      <c r="K11" s="411">
        <f t="shared" si="1"/>
        <v>1194</v>
      </c>
      <c r="L11" s="411">
        <f>SUM(L12:L16)</f>
        <v>1122</v>
      </c>
      <c r="M11" s="411">
        <f>SUM(M12:M16)</f>
        <v>1216</v>
      </c>
      <c r="N11" s="336">
        <f>SUM(N12:N16)</f>
        <v>1118</v>
      </c>
    </row>
    <row r="12" spans="1:14" ht="13.5">
      <c r="A12" s="38">
        <v>25</v>
      </c>
      <c r="B12" s="404">
        <v>215</v>
      </c>
      <c r="C12" s="408">
        <v>277</v>
      </c>
      <c r="D12" s="408">
        <v>285</v>
      </c>
      <c r="E12" s="408">
        <v>248</v>
      </c>
      <c r="F12" s="408">
        <v>244</v>
      </c>
      <c r="G12" s="408">
        <v>243</v>
      </c>
      <c r="H12" s="408">
        <v>271</v>
      </c>
      <c r="I12" s="408">
        <v>269</v>
      </c>
      <c r="J12" s="408">
        <v>235</v>
      </c>
      <c r="K12" s="408">
        <v>217</v>
      </c>
      <c r="L12" s="408">
        <v>179</v>
      </c>
      <c r="M12" s="408">
        <v>214</v>
      </c>
      <c r="N12" s="335">
        <v>207</v>
      </c>
    </row>
    <row r="13" spans="1:14" ht="13.5">
      <c r="A13" s="38">
        <v>26</v>
      </c>
      <c r="B13" s="404">
        <v>215</v>
      </c>
      <c r="C13" s="408">
        <v>259</v>
      </c>
      <c r="D13" s="408">
        <v>272</v>
      </c>
      <c r="E13" s="408">
        <v>287</v>
      </c>
      <c r="F13" s="408">
        <v>249</v>
      </c>
      <c r="G13" s="408">
        <v>231</v>
      </c>
      <c r="H13" s="408">
        <v>278</v>
      </c>
      <c r="I13" s="408">
        <v>266</v>
      </c>
      <c r="J13" s="408">
        <v>263</v>
      </c>
      <c r="K13" s="408">
        <v>225</v>
      </c>
      <c r="L13" s="408">
        <v>216</v>
      </c>
      <c r="M13" s="408">
        <v>229</v>
      </c>
      <c r="N13" s="335">
        <v>199</v>
      </c>
    </row>
    <row r="14" spans="1:14" ht="13.5">
      <c r="A14" s="38">
        <v>27</v>
      </c>
      <c r="B14" s="404">
        <v>246</v>
      </c>
      <c r="C14" s="408">
        <v>255</v>
      </c>
      <c r="D14" s="408">
        <v>269</v>
      </c>
      <c r="E14" s="408">
        <v>292</v>
      </c>
      <c r="F14" s="408">
        <v>295</v>
      </c>
      <c r="G14" s="408">
        <v>241</v>
      </c>
      <c r="H14" s="408">
        <v>275</v>
      </c>
      <c r="I14" s="408">
        <v>255</v>
      </c>
      <c r="J14" s="408">
        <v>264</v>
      </c>
      <c r="K14" s="408">
        <v>252</v>
      </c>
      <c r="L14" s="408">
        <v>217</v>
      </c>
      <c r="M14" s="408">
        <v>262</v>
      </c>
      <c r="N14" s="335">
        <v>222</v>
      </c>
    </row>
    <row r="15" spans="1:14" ht="13.5">
      <c r="A15" s="38">
        <v>28</v>
      </c>
      <c r="B15" s="404">
        <v>216</v>
      </c>
      <c r="C15" s="408">
        <v>277</v>
      </c>
      <c r="D15" s="408">
        <v>270</v>
      </c>
      <c r="E15" s="408">
        <v>265</v>
      </c>
      <c r="F15" s="408">
        <v>283</v>
      </c>
      <c r="G15" s="408">
        <v>292</v>
      </c>
      <c r="H15" s="408">
        <v>268</v>
      </c>
      <c r="I15" s="408">
        <v>277</v>
      </c>
      <c r="J15" s="408">
        <v>250</v>
      </c>
      <c r="K15" s="408">
        <v>264</v>
      </c>
      <c r="L15" s="408">
        <v>255</v>
      </c>
      <c r="M15" s="408">
        <v>245</v>
      </c>
      <c r="N15" s="335">
        <v>241</v>
      </c>
    </row>
    <row r="16" spans="1:14" ht="13.5">
      <c r="A16" s="38">
        <v>29</v>
      </c>
      <c r="B16" s="404">
        <v>281</v>
      </c>
      <c r="C16" s="408">
        <v>234</v>
      </c>
      <c r="D16" s="408">
        <v>280</v>
      </c>
      <c r="E16" s="408">
        <v>273</v>
      </c>
      <c r="F16" s="408">
        <v>272</v>
      </c>
      <c r="G16" s="408">
        <v>280</v>
      </c>
      <c r="H16" s="408">
        <v>258</v>
      </c>
      <c r="I16" s="408">
        <v>253</v>
      </c>
      <c r="J16" s="408">
        <v>273</v>
      </c>
      <c r="K16" s="408">
        <v>236</v>
      </c>
      <c r="L16" s="408">
        <v>255</v>
      </c>
      <c r="M16" s="408">
        <v>266</v>
      </c>
      <c r="N16" s="335">
        <v>249</v>
      </c>
    </row>
    <row r="17" spans="1:14" ht="13.5">
      <c r="A17" s="46" t="s">
        <v>158</v>
      </c>
      <c r="B17" s="410">
        <f aca="true" t="shared" si="2" ref="B17:K17">SUM(B18:B22)</f>
        <v>1427</v>
      </c>
      <c r="C17" s="411">
        <f t="shared" si="2"/>
        <v>1493</v>
      </c>
      <c r="D17" s="411">
        <f t="shared" si="2"/>
        <v>1390</v>
      </c>
      <c r="E17" s="411">
        <f t="shared" si="2"/>
        <v>1364</v>
      </c>
      <c r="F17" s="411">
        <f t="shared" si="2"/>
        <v>1347</v>
      </c>
      <c r="G17" s="411">
        <f t="shared" si="2"/>
        <v>1334</v>
      </c>
      <c r="H17" s="411">
        <f>SUM(H18:H22)</f>
        <v>1327</v>
      </c>
      <c r="I17" s="411">
        <f>SUM(I18:I22)</f>
        <v>1331</v>
      </c>
      <c r="J17" s="411">
        <f>SUM(J18:J22)</f>
        <v>1266</v>
      </c>
      <c r="K17" s="411">
        <f t="shared" si="2"/>
        <v>1267</v>
      </c>
      <c r="L17" s="411">
        <f>SUM(L18:L22)</f>
        <v>1261</v>
      </c>
      <c r="M17" s="411">
        <f>SUM(M18:M22)</f>
        <v>1282</v>
      </c>
      <c r="N17" s="336">
        <f>SUM(N18:N22)</f>
        <v>1278</v>
      </c>
    </row>
    <row r="18" spans="1:14" ht="13.5">
      <c r="A18" s="38">
        <v>30</v>
      </c>
      <c r="B18" s="404">
        <v>270</v>
      </c>
      <c r="C18" s="408">
        <v>296</v>
      </c>
      <c r="D18" s="408">
        <v>225</v>
      </c>
      <c r="E18" s="408">
        <v>269</v>
      </c>
      <c r="F18" s="408">
        <v>279</v>
      </c>
      <c r="G18" s="408">
        <v>269</v>
      </c>
      <c r="H18" s="408">
        <v>283</v>
      </c>
      <c r="I18" s="137">
        <v>253</v>
      </c>
      <c r="J18" s="421">
        <v>247</v>
      </c>
      <c r="K18" s="408">
        <v>261</v>
      </c>
      <c r="L18" s="408">
        <v>240</v>
      </c>
      <c r="M18" s="408">
        <v>280</v>
      </c>
      <c r="N18" s="335">
        <v>260</v>
      </c>
    </row>
    <row r="19" spans="1:14" ht="13.5">
      <c r="A19" s="38">
        <v>31</v>
      </c>
      <c r="B19" s="404">
        <v>268</v>
      </c>
      <c r="C19" s="408">
        <v>282</v>
      </c>
      <c r="D19" s="408">
        <v>301</v>
      </c>
      <c r="E19" s="408">
        <v>232</v>
      </c>
      <c r="F19" s="408">
        <v>284</v>
      </c>
      <c r="G19" s="408">
        <v>266</v>
      </c>
      <c r="H19" s="408">
        <v>262</v>
      </c>
      <c r="I19" s="137">
        <v>278</v>
      </c>
      <c r="J19" s="408">
        <v>249</v>
      </c>
      <c r="K19" s="408">
        <v>240</v>
      </c>
      <c r="L19" s="408">
        <v>260</v>
      </c>
      <c r="M19" s="408">
        <v>251</v>
      </c>
      <c r="N19" s="335">
        <v>284</v>
      </c>
    </row>
    <row r="20" spans="1:14" ht="13.5">
      <c r="A20" s="38">
        <v>32</v>
      </c>
      <c r="B20" s="404">
        <v>278</v>
      </c>
      <c r="C20" s="408">
        <v>291</v>
      </c>
      <c r="D20" s="408">
        <v>275</v>
      </c>
      <c r="E20" s="408">
        <v>294</v>
      </c>
      <c r="F20" s="408">
        <v>231</v>
      </c>
      <c r="G20" s="408">
        <v>284</v>
      </c>
      <c r="H20" s="408">
        <v>263</v>
      </c>
      <c r="I20" s="137">
        <v>259</v>
      </c>
      <c r="J20" s="408">
        <v>272</v>
      </c>
      <c r="K20" s="408">
        <v>246</v>
      </c>
      <c r="L20" s="408">
        <v>246</v>
      </c>
      <c r="M20" s="408">
        <v>253</v>
      </c>
      <c r="N20" s="335">
        <v>249</v>
      </c>
    </row>
    <row r="21" spans="1:14" ht="13.5">
      <c r="A21" s="38">
        <v>33</v>
      </c>
      <c r="B21" s="404">
        <v>311</v>
      </c>
      <c r="C21" s="408">
        <v>290</v>
      </c>
      <c r="D21" s="408">
        <v>296</v>
      </c>
      <c r="E21" s="408">
        <v>264</v>
      </c>
      <c r="F21" s="408">
        <v>293</v>
      </c>
      <c r="G21" s="408">
        <v>227</v>
      </c>
      <c r="H21" s="408">
        <v>281</v>
      </c>
      <c r="I21" s="137">
        <v>261</v>
      </c>
      <c r="J21" s="408">
        <v>240</v>
      </c>
      <c r="K21" s="408">
        <v>281</v>
      </c>
      <c r="L21" s="408">
        <v>240</v>
      </c>
      <c r="M21" s="408">
        <v>244</v>
      </c>
      <c r="N21" s="335">
        <v>248</v>
      </c>
    </row>
    <row r="22" spans="1:14" ht="13.5">
      <c r="A22" s="38">
        <v>34</v>
      </c>
      <c r="B22" s="404">
        <v>300</v>
      </c>
      <c r="C22" s="408">
        <v>334</v>
      </c>
      <c r="D22" s="408">
        <v>293</v>
      </c>
      <c r="E22" s="408">
        <v>305</v>
      </c>
      <c r="F22" s="408">
        <v>260</v>
      </c>
      <c r="G22" s="408">
        <v>288</v>
      </c>
      <c r="H22" s="408">
        <v>238</v>
      </c>
      <c r="I22" s="137">
        <v>280</v>
      </c>
      <c r="J22" s="408">
        <v>258</v>
      </c>
      <c r="K22" s="408">
        <v>239</v>
      </c>
      <c r="L22" s="408">
        <v>275</v>
      </c>
      <c r="M22" s="408">
        <v>254</v>
      </c>
      <c r="N22" s="335">
        <v>237</v>
      </c>
    </row>
    <row r="23" spans="1:14" ht="13.5">
      <c r="A23" s="46" t="s">
        <v>159</v>
      </c>
      <c r="B23" s="410">
        <f aca="true" t="shared" si="3" ref="B23:K23">SUM(B24:B28)</f>
        <v>1587</v>
      </c>
      <c r="C23" s="411">
        <f t="shared" si="3"/>
        <v>1541</v>
      </c>
      <c r="D23" s="411">
        <f t="shared" si="3"/>
        <v>1527</v>
      </c>
      <c r="E23" s="411">
        <f t="shared" si="3"/>
        <v>1517</v>
      </c>
      <c r="F23" s="411">
        <f t="shared" si="3"/>
        <v>1508</v>
      </c>
      <c r="G23" s="411">
        <f t="shared" si="3"/>
        <v>1487</v>
      </c>
      <c r="H23" s="411">
        <f>SUM(H24:H28)</f>
        <v>1452</v>
      </c>
      <c r="I23" s="411">
        <f>SUM(I24:I28)</f>
        <v>1352</v>
      </c>
      <c r="J23" s="411">
        <f>SUM(J24:J28)</f>
        <v>1337</v>
      </c>
      <c r="K23" s="411">
        <f t="shared" si="3"/>
        <v>1297</v>
      </c>
      <c r="L23" s="411">
        <f>SUM(L24:L28)</f>
        <v>1259</v>
      </c>
      <c r="M23" s="411">
        <f>SUM(M24:M28)</f>
        <v>1288</v>
      </c>
      <c r="N23" s="336">
        <f>SUM(N24:N28)</f>
        <v>1306</v>
      </c>
    </row>
    <row r="24" spans="1:14" ht="13.5">
      <c r="A24" s="38">
        <v>35</v>
      </c>
      <c r="B24" s="404">
        <v>277</v>
      </c>
      <c r="C24" s="408">
        <v>300</v>
      </c>
      <c r="D24" s="408">
        <v>329</v>
      </c>
      <c r="E24" s="408">
        <v>298</v>
      </c>
      <c r="F24" s="408">
        <v>302</v>
      </c>
      <c r="G24" s="408">
        <v>273</v>
      </c>
      <c r="H24" s="408">
        <v>294</v>
      </c>
      <c r="I24" s="408">
        <v>229</v>
      </c>
      <c r="J24" s="408">
        <v>278</v>
      </c>
      <c r="K24" s="408">
        <v>256</v>
      </c>
      <c r="L24" s="408">
        <v>226</v>
      </c>
      <c r="M24" s="408">
        <v>269</v>
      </c>
      <c r="N24" s="335">
        <v>260</v>
      </c>
    </row>
    <row r="25" spans="1:14" ht="13.5">
      <c r="A25" s="38">
        <v>36</v>
      </c>
      <c r="B25" s="404">
        <v>307</v>
      </c>
      <c r="C25" s="408">
        <v>279</v>
      </c>
      <c r="D25" s="408">
        <v>298</v>
      </c>
      <c r="E25" s="408">
        <v>334</v>
      </c>
      <c r="F25" s="408">
        <v>301</v>
      </c>
      <c r="G25" s="408">
        <v>290</v>
      </c>
      <c r="H25" s="408">
        <v>265</v>
      </c>
      <c r="I25" s="408">
        <v>294</v>
      </c>
      <c r="J25" s="408">
        <v>222</v>
      </c>
      <c r="K25" s="408">
        <v>270</v>
      </c>
      <c r="L25" s="408">
        <v>257</v>
      </c>
      <c r="M25" s="408">
        <v>249</v>
      </c>
      <c r="N25" s="335">
        <v>261</v>
      </c>
    </row>
    <row r="26" spans="1:14" ht="13.5">
      <c r="A26" s="38">
        <v>37</v>
      </c>
      <c r="B26" s="404">
        <v>324</v>
      </c>
      <c r="C26" s="408">
        <v>312</v>
      </c>
      <c r="D26" s="408">
        <v>279</v>
      </c>
      <c r="E26" s="408">
        <v>299</v>
      </c>
      <c r="F26" s="408">
        <v>328</v>
      </c>
      <c r="G26" s="408">
        <v>299</v>
      </c>
      <c r="H26" s="408">
        <v>281</v>
      </c>
      <c r="I26" s="408">
        <v>259</v>
      </c>
      <c r="J26" s="408">
        <v>293</v>
      </c>
      <c r="K26" s="408">
        <v>219</v>
      </c>
      <c r="L26" s="408">
        <v>273</v>
      </c>
      <c r="M26" s="408">
        <v>276</v>
      </c>
      <c r="N26" s="335">
        <v>242</v>
      </c>
    </row>
    <row r="27" spans="1:14" ht="13.5">
      <c r="A27" s="38">
        <v>38</v>
      </c>
      <c r="B27" s="404">
        <v>328</v>
      </c>
      <c r="C27" s="408">
        <v>322</v>
      </c>
      <c r="D27" s="408">
        <v>306</v>
      </c>
      <c r="E27" s="408">
        <v>279</v>
      </c>
      <c r="F27" s="408">
        <v>296</v>
      </c>
      <c r="G27" s="408">
        <v>325</v>
      </c>
      <c r="H27" s="408">
        <v>289</v>
      </c>
      <c r="I27" s="408">
        <v>284</v>
      </c>
      <c r="J27" s="408">
        <v>262</v>
      </c>
      <c r="K27" s="408">
        <v>288</v>
      </c>
      <c r="L27" s="408">
        <v>222</v>
      </c>
      <c r="M27" s="408">
        <v>273</v>
      </c>
      <c r="N27" s="335">
        <v>275</v>
      </c>
    </row>
    <row r="28" spans="1:14" ht="13.5">
      <c r="A28" s="294">
        <v>39</v>
      </c>
      <c r="B28" s="422">
        <v>351</v>
      </c>
      <c r="C28" s="407">
        <v>328</v>
      </c>
      <c r="D28" s="407">
        <v>315</v>
      </c>
      <c r="E28" s="407">
        <v>307</v>
      </c>
      <c r="F28" s="407">
        <v>281</v>
      </c>
      <c r="G28" s="407">
        <v>300</v>
      </c>
      <c r="H28" s="407">
        <v>323</v>
      </c>
      <c r="I28" s="407">
        <v>286</v>
      </c>
      <c r="J28" s="407">
        <v>282</v>
      </c>
      <c r="K28" s="407">
        <v>264</v>
      </c>
      <c r="L28" s="407">
        <v>281</v>
      </c>
      <c r="M28" s="407">
        <v>221</v>
      </c>
      <c r="N28" s="337">
        <v>268</v>
      </c>
    </row>
    <row r="29" spans="1:14" ht="13.5">
      <c r="A29" s="293" t="s">
        <v>135</v>
      </c>
      <c r="B29" s="423">
        <f aca="true" t="shared" si="4" ref="B29:H29">SUM(B30:B34)</f>
        <v>1932</v>
      </c>
      <c r="C29" s="424">
        <f t="shared" si="4"/>
        <v>1883</v>
      </c>
      <c r="D29" s="424">
        <f t="shared" si="4"/>
        <v>1800</v>
      </c>
      <c r="E29" s="424">
        <f t="shared" si="4"/>
        <v>1754</v>
      </c>
      <c r="F29" s="424">
        <f t="shared" si="4"/>
        <v>1691</v>
      </c>
      <c r="G29" s="424">
        <f t="shared" si="4"/>
        <v>1573</v>
      </c>
      <c r="H29" s="424">
        <f t="shared" si="4"/>
        <v>1561</v>
      </c>
      <c r="I29" s="424">
        <f aca="true" t="shared" si="5" ref="I29:N29">SUM(I30:I34)</f>
        <v>1546</v>
      </c>
      <c r="J29" s="424">
        <f t="shared" si="5"/>
        <v>1508</v>
      </c>
      <c r="K29" s="424">
        <f t="shared" si="5"/>
        <v>1470</v>
      </c>
      <c r="L29" s="424">
        <f t="shared" si="5"/>
        <v>1441</v>
      </c>
      <c r="M29" s="424">
        <f t="shared" si="5"/>
        <v>1417</v>
      </c>
      <c r="N29" s="338">
        <f t="shared" si="5"/>
        <v>1315</v>
      </c>
    </row>
    <row r="30" spans="1:14" ht="13.5">
      <c r="A30" s="38">
        <v>40</v>
      </c>
      <c r="B30" s="425">
        <v>375</v>
      </c>
      <c r="C30" s="426">
        <v>361</v>
      </c>
      <c r="D30" s="426">
        <v>330</v>
      </c>
      <c r="E30" s="426">
        <v>315</v>
      </c>
      <c r="F30" s="426">
        <v>307</v>
      </c>
      <c r="G30" s="426">
        <v>278</v>
      </c>
      <c r="H30" s="426">
        <v>307</v>
      </c>
      <c r="I30" s="137">
        <v>320</v>
      </c>
      <c r="J30" s="426">
        <v>287</v>
      </c>
      <c r="K30" s="426">
        <v>276</v>
      </c>
      <c r="L30" s="426">
        <v>257</v>
      </c>
      <c r="M30" s="426">
        <v>277</v>
      </c>
      <c r="N30" s="327">
        <v>224</v>
      </c>
    </row>
    <row r="31" spans="1:14" ht="13.5">
      <c r="A31" s="38">
        <v>41</v>
      </c>
      <c r="B31" s="425">
        <v>366</v>
      </c>
      <c r="C31" s="426">
        <v>373</v>
      </c>
      <c r="D31" s="426">
        <v>352</v>
      </c>
      <c r="E31" s="426">
        <v>337</v>
      </c>
      <c r="F31" s="426">
        <v>314</v>
      </c>
      <c r="G31" s="426">
        <v>298</v>
      </c>
      <c r="H31" s="426">
        <v>286</v>
      </c>
      <c r="I31" s="137">
        <v>313</v>
      </c>
      <c r="J31" s="426">
        <v>321</v>
      </c>
      <c r="K31" s="426">
        <v>284</v>
      </c>
      <c r="L31" s="426">
        <v>282</v>
      </c>
      <c r="M31" s="426">
        <v>253</v>
      </c>
      <c r="N31" s="327">
        <v>273</v>
      </c>
    </row>
    <row r="32" spans="1:14" ht="13.5">
      <c r="A32" s="38">
        <v>42</v>
      </c>
      <c r="B32" s="425">
        <v>376</v>
      </c>
      <c r="C32" s="426">
        <v>365</v>
      </c>
      <c r="D32" s="426">
        <v>379</v>
      </c>
      <c r="E32" s="426">
        <v>348</v>
      </c>
      <c r="F32" s="426">
        <v>336</v>
      </c>
      <c r="G32" s="426">
        <v>312</v>
      </c>
      <c r="H32" s="426">
        <v>308</v>
      </c>
      <c r="I32" s="137">
        <v>286</v>
      </c>
      <c r="J32" s="426">
        <v>311</v>
      </c>
      <c r="K32" s="426">
        <v>318</v>
      </c>
      <c r="L32" s="426">
        <v>279</v>
      </c>
      <c r="M32" s="426">
        <v>287</v>
      </c>
      <c r="N32" s="327">
        <v>251</v>
      </c>
    </row>
    <row r="33" spans="1:14" ht="13.5">
      <c r="A33" s="38">
        <v>43</v>
      </c>
      <c r="B33" s="425">
        <v>393</v>
      </c>
      <c r="C33" s="426">
        <v>382</v>
      </c>
      <c r="D33" s="426">
        <v>361</v>
      </c>
      <c r="E33" s="426">
        <v>388</v>
      </c>
      <c r="F33" s="426">
        <v>349</v>
      </c>
      <c r="G33" s="426">
        <v>335</v>
      </c>
      <c r="H33" s="426">
        <v>321</v>
      </c>
      <c r="I33" s="137">
        <v>306</v>
      </c>
      <c r="J33" s="426">
        <v>285</v>
      </c>
      <c r="K33" s="426">
        <v>307</v>
      </c>
      <c r="L33" s="426">
        <v>316</v>
      </c>
      <c r="M33" s="426">
        <v>285</v>
      </c>
      <c r="N33" s="327">
        <v>285</v>
      </c>
    </row>
    <row r="34" spans="1:14" ht="13.5">
      <c r="A34" s="38">
        <v>44</v>
      </c>
      <c r="B34" s="425">
        <v>422</v>
      </c>
      <c r="C34" s="426">
        <v>402</v>
      </c>
      <c r="D34" s="426">
        <v>378</v>
      </c>
      <c r="E34" s="426">
        <v>366</v>
      </c>
      <c r="F34" s="426">
        <v>385</v>
      </c>
      <c r="G34" s="426">
        <v>350</v>
      </c>
      <c r="H34" s="426">
        <v>339</v>
      </c>
      <c r="I34" s="137">
        <v>321</v>
      </c>
      <c r="J34" s="427">
        <v>304</v>
      </c>
      <c r="K34" s="426">
        <v>285</v>
      </c>
      <c r="L34" s="426">
        <v>307</v>
      </c>
      <c r="M34" s="426">
        <v>315</v>
      </c>
      <c r="N34" s="327">
        <v>282</v>
      </c>
    </row>
    <row r="35" spans="1:14" ht="13.5">
      <c r="A35" s="46" t="s">
        <v>136</v>
      </c>
      <c r="B35" s="428">
        <f aca="true" t="shared" si="6" ref="B35:H35">SUM(B36:B40)</f>
        <v>1851</v>
      </c>
      <c r="C35" s="429">
        <f t="shared" si="6"/>
        <v>2023</v>
      </c>
      <c r="D35" s="429">
        <f t="shared" si="6"/>
        <v>2205</v>
      </c>
      <c r="E35" s="429">
        <f t="shared" si="6"/>
        <v>2171</v>
      </c>
      <c r="F35" s="429">
        <f t="shared" si="6"/>
        <v>2079</v>
      </c>
      <c r="G35" s="429">
        <f t="shared" si="6"/>
        <v>1967</v>
      </c>
      <c r="H35" s="429">
        <f t="shared" si="6"/>
        <v>1867</v>
      </c>
      <c r="I35" s="429">
        <f aca="true" t="shared" si="7" ref="I35:N35">SUM(I36:I40)</f>
        <v>1789</v>
      </c>
      <c r="J35" s="429">
        <f t="shared" si="7"/>
        <v>1713</v>
      </c>
      <c r="K35" s="429">
        <f t="shared" si="7"/>
        <v>1653</v>
      </c>
      <c r="L35" s="429">
        <f t="shared" si="7"/>
        <v>1563</v>
      </c>
      <c r="M35" s="429">
        <f t="shared" si="7"/>
        <v>1499</v>
      </c>
      <c r="N35" s="326">
        <f t="shared" si="7"/>
        <v>1489</v>
      </c>
    </row>
    <row r="36" spans="1:14" ht="13.5">
      <c r="A36" s="38">
        <v>45</v>
      </c>
      <c r="B36" s="425">
        <v>479</v>
      </c>
      <c r="C36" s="426">
        <v>431</v>
      </c>
      <c r="D36" s="426">
        <v>403</v>
      </c>
      <c r="E36" s="426">
        <v>373</v>
      </c>
      <c r="F36" s="426">
        <v>363</v>
      </c>
      <c r="G36" s="426">
        <v>380</v>
      </c>
      <c r="H36" s="426">
        <v>347</v>
      </c>
      <c r="I36" s="426">
        <v>335</v>
      </c>
      <c r="J36" s="426">
        <v>309</v>
      </c>
      <c r="K36" s="426">
        <v>304</v>
      </c>
      <c r="L36" s="426">
        <v>285</v>
      </c>
      <c r="M36" s="426">
        <v>302</v>
      </c>
      <c r="N36" s="327">
        <v>311</v>
      </c>
    </row>
    <row r="37" spans="1:14" ht="13.5">
      <c r="A37" s="38">
        <v>46</v>
      </c>
      <c r="B37" s="425">
        <v>469</v>
      </c>
      <c r="C37" s="426">
        <v>488</v>
      </c>
      <c r="D37" s="426">
        <v>438</v>
      </c>
      <c r="E37" s="426">
        <v>400</v>
      </c>
      <c r="F37" s="426">
        <v>372</v>
      </c>
      <c r="G37" s="426">
        <v>369</v>
      </c>
      <c r="H37" s="426">
        <v>385</v>
      </c>
      <c r="I37" s="426">
        <v>348</v>
      </c>
      <c r="J37" s="426">
        <v>332</v>
      </c>
      <c r="K37" s="426">
        <v>306</v>
      </c>
      <c r="L37" s="426">
        <v>302</v>
      </c>
      <c r="M37" s="426">
        <v>280</v>
      </c>
      <c r="N37" s="327">
        <v>300</v>
      </c>
    </row>
    <row r="38" spans="1:14" ht="13.5">
      <c r="A38" s="38">
        <v>47</v>
      </c>
      <c r="B38" s="425">
        <v>407</v>
      </c>
      <c r="C38" s="426">
        <v>465</v>
      </c>
      <c r="D38" s="426">
        <v>494</v>
      </c>
      <c r="E38" s="426">
        <v>440</v>
      </c>
      <c r="F38" s="426">
        <v>405</v>
      </c>
      <c r="G38" s="426">
        <v>370</v>
      </c>
      <c r="H38" s="426">
        <v>371</v>
      </c>
      <c r="I38" s="426">
        <v>380</v>
      </c>
      <c r="J38" s="426">
        <v>340</v>
      </c>
      <c r="K38" s="426">
        <v>329</v>
      </c>
      <c r="L38" s="426">
        <v>306</v>
      </c>
      <c r="M38" s="426">
        <v>294</v>
      </c>
      <c r="N38" s="327">
        <v>278</v>
      </c>
    </row>
    <row r="39" spans="1:14" ht="13.5">
      <c r="A39" s="38">
        <v>48</v>
      </c>
      <c r="B39" s="425">
        <v>231</v>
      </c>
      <c r="C39" s="426">
        <v>410</v>
      </c>
      <c r="D39" s="426">
        <v>461</v>
      </c>
      <c r="E39" s="426">
        <v>499</v>
      </c>
      <c r="F39" s="426">
        <v>444</v>
      </c>
      <c r="G39" s="426">
        <v>403</v>
      </c>
      <c r="H39" s="426">
        <v>363</v>
      </c>
      <c r="I39" s="426">
        <v>366</v>
      </c>
      <c r="J39" s="426">
        <v>373</v>
      </c>
      <c r="K39" s="426">
        <v>339</v>
      </c>
      <c r="L39" s="426">
        <v>328</v>
      </c>
      <c r="M39" s="426">
        <v>304</v>
      </c>
      <c r="N39" s="327">
        <v>291</v>
      </c>
    </row>
    <row r="40" spans="1:14" ht="13.5">
      <c r="A40" s="38">
        <v>49</v>
      </c>
      <c r="B40" s="425">
        <v>265</v>
      </c>
      <c r="C40" s="426">
        <v>229</v>
      </c>
      <c r="D40" s="426">
        <v>409</v>
      </c>
      <c r="E40" s="426">
        <v>459</v>
      </c>
      <c r="F40" s="426">
        <v>495</v>
      </c>
      <c r="G40" s="426">
        <v>445</v>
      </c>
      <c r="H40" s="426">
        <v>401</v>
      </c>
      <c r="I40" s="426">
        <v>360</v>
      </c>
      <c r="J40" s="426">
        <v>359</v>
      </c>
      <c r="K40" s="426">
        <v>375</v>
      </c>
      <c r="L40" s="426">
        <v>342</v>
      </c>
      <c r="M40" s="426">
        <v>319</v>
      </c>
      <c r="N40" s="327">
        <v>309</v>
      </c>
    </row>
    <row r="41" spans="1:14" ht="13.5">
      <c r="A41" s="46" t="s">
        <v>137</v>
      </c>
      <c r="B41" s="428">
        <f aca="true" t="shared" si="8" ref="B41:H41">SUM(B42:B46)</f>
        <v>1668</v>
      </c>
      <c r="C41" s="429">
        <f t="shared" si="8"/>
        <v>1583</v>
      </c>
      <c r="D41" s="429">
        <f t="shared" si="8"/>
        <v>1493</v>
      </c>
      <c r="E41" s="429">
        <f t="shared" si="8"/>
        <v>1542</v>
      </c>
      <c r="F41" s="429">
        <f t="shared" si="8"/>
        <v>1682</v>
      </c>
      <c r="G41" s="429">
        <f t="shared" si="8"/>
        <v>1822</v>
      </c>
      <c r="H41" s="429">
        <f t="shared" si="8"/>
        <v>2003</v>
      </c>
      <c r="I41" s="429">
        <f aca="true" t="shared" si="9" ref="I41:N41">SUM(I42:I46)</f>
        <v>2169</v>
      </c>
      <c r="J41" s="429">
        <f t="shared" si="9"/>
        <v>2112</v>
      </c>
      <c r="K41" s="429">
        <f t="shared" si="9"/>
        <v>1994</v>
      </c>
      <c r="L41" s="429">
        <f t="shared" si="9"/>
        <v>1912</v>
      </c>
      <c r="M41" s="429">
        <f t="shared" si="9"/>
        <v>1851</v>
      </c>
      <c r="N41" s="326">
        <f t="shared" si="9"/>
        <v>1760</v>
      </c>
    </row>
    <row r="42" spans="1:14" ht="13.5">
      <c r="A42" s="38">
        <v>50</v>
      </c>
      <c r="B42" s="425">
        <v>335</v>
      </c>
      <c r="C42" s="426">
        <v>261</v>
      </c>
      <c r="D42" s="426">
        <v>230</v>
      </c>
      <c r="E42" s="426">
        <v>406</v>
      </c>
      <c r="F42" s="426">
        <v>461</v>
      </c>
      <c r="G42" s="426">
        <v>486</v>
      </c>
      <c r="H42" s="426">
        <v>443</v>
      </c>
      <c r="I42" s="426">
        <v>400</v>
      </c>
      <c r="J42" s="426">
        <v>359</v>
      </c>
      <c r="K42" s="426">
        <v>351</v>
      </c>
      <c r="L42" s="426">
        <v>379</v>
      </c>
      <c r="M42" s="426">
        <v>346</v>
      </c>
      <c r="N42" s="327">
        <v>315</v>
      </c>
    </row>
    <row r="43" spans="1:14" ht="13.5">
      <c r="A43" s="38">
        <v>51</v>
      </c>
      <c r="B43" s="425">
        <v>329</v>
      </c>
      <c r="C43" s="426">
        <v>334</v>
      </c>
      <c r="D43" s="426">
        <v>257</v>
      </c>
      <c r="E43" s="426">
        <v>224</v>
      </c>
      <c r="F43" s="426">
        <v>405</v>
      </c>
      <c r="G43" s="426">
        <v>458</v>
      </c>
      <c r="H43" s="426">
        <v>473</v>
      </c>
      <c r="I43" s="426">
        <v>443</v>
      </c>
      <c r="J43" s="426">
        <v>398</v>
      </c>
      <c r="K43" s="426">
        <v>362</v>
      </c>
      <c r="L43" s="426">
        <v>350</v>
      </c>
      <c r="M43" s="426">
        <v>379</v>
      </c>
      <c r="N43" s="327">
        <v>349</v>
      </c>
    </row>
    <row r="44" spans="1:14" ht="13.5">
      <c r="A44" s="38">
        <v>52</v>
      </c>
      <c r="B44" s="425">
        <v>358</v>
      </c>
      <c r="C44" s="426">
        <v>321</v>
      </c>
      <c r="D44" s="426">
        <v>333</v>
      </c>
      <c r="E44" s="426">
        <v>254</v>
      </c>
      <c r="F44" s="426">
        <v>223</v>
      </c>
      <c r="G44" s="426">
        <v>396</v>
      </c>
      <c r="H44" s="426">
        <v>461</v>
      </c>
      <c r="I44" s="426">
        <v>469</v>
      </c>
      <c r="J44" s="426">
        <v>436</v>
      </c>
      <c r="K44" s="426">
        <v>393</v>
      </c>
      <c r="L44" s="426">
        <v>362</v>
      </c>
      <c r="M44" s="426">
        <v>361</v>
      </c>
      <c r="N44" s="327">
        <v>378</v>
      </c>
    </row>
    <row r="45" spans="1:14" ht="13.5">
      <c r="A45" s="38">
        <v>53</v>
      </c>
      <c r="B45" s="425">
        <v>313</v>
      </c>
      <c r="C45" s="426">
        <v>356</v>
      </c>
      <c r="D45" s="426">
        <v>321</v>
      </c>
      <c r="E45" s="426">
        <v>337</v>
      </c>
      <c r="F45" s="426">
        <v>258</v>
      </c>
      <c r="G45" s="426">
        <v>224</v>
      </c>
      <c r="H45" s="426">
        <v>406</v>
      </c>
      <c r="I45" s="426">
        <v>452</v>
      </c>
      <c r="J45" s="426">
        <v>465</v>
      </c>
      <c r="K45" s="426">
        <v>432</v>
      </c>
      <c r="L45" s="426">
        <v>390</v>
      </c>
      <c r="M45" s="426">
        <v>368</v>
      </c>
      <c r="N45" s="327">
        <v>357</v>
      </c>
    </row>
    <row r="46" spans="1:14" ht="13.5">
      <c r="A46" s="38">
        <v>54</v>
      </c>
      <c r="B46" s="425">
        <v>333</v>
      </c>
      <c r="C46" s="426">
        <v>311</v>
      </c>
      <c r="D46" s="426">
        <v>352</v>
      </c>
      <c r="E46" s="426">
        <v>321</v>
      </c>
      <c r="F46" s="426">
        <v>335</v>
      </c>
      <c r="G46" s="426">
        <v>258</v>
      </c>
      <c r="H46" s="426">
        <v>220</v>
      </c>
      <c r="I46" s="426">
        <v>405</v>
      </c>
      <c r="J46" s="426">
        <v>454</v>
      </c>
      <c r="K46" s="426">
        <v>456</v>
      </c>
      <c r="L46" s="426">
        <v>431</v>
      </c>
      <c r="M46" s="426">
        <v>397</v>
      </c>
      <c r="N46" s="327">
        <v>361</v>
      </c>
    </row>
    <row r="47" spans="1:14" ht="13.5">
      <c r="A47" s="46" t="s">
        <v>138</v>
      </c>
      <c r="B47" s="428">
        <f aca="true" t="shared" si="10" ref="B47:H47">SUM(B48:B52)</f>
        <v>1781</v>
      </c>
      <c r="C47" s="429">
        <f t="shared" si="10"/>
        <v>1725</v>
      </c>
      <c r="D47" s="429">
        <f t="shared" si="10"/>
        <v>1638</v>
      </c>
      <c r="E47" s="429">
        <f t="shared" si="10"/>
        <v>1629</v>
      </c>
      <c r="F47" s="429">
        <f t="shared" si="10"/>
        <v>1572</v>
      </c>
      <c r="G47" s="429">
        <f t="shared" si="10"/>
        <v>1623</v>
      </c>
      <c r="H47" s="429">
        <f t="shared" si="10"/>
        <v>1554</v>
      </c>
      <c r="I47" s="429">
        <f aca="true" t="shared" si="11" ref="I47:N47">SUM(I48:I52)</f>
        <v>1461</v>
      </c>
      <c r="J47" s="429">
        <f t="shared" si="11"/>
        <v>1510</v>
      </c>
      <c r="K47" s="429">
        <f t="shared" si="11"/>
        <v>1658</v>
      </c>
      <c r="L47" s="429">
        <f t="shared" si="11"/>
        <v>1782</v>
      </c>
      <c r="M47" s="429">
        <f t="shared" si="11"/>
        <v>1958</v>
      </c>
      <c r="N47" s="326">
        <f t="shared" si="11"/>
        <v>2140</v>
      </c>
    </row>
    <row r="48" spans="1:14" ht="13.5">
      <c r="A48" s="38">
        <v>55</v>
      </c>
      <c r="B48" s="425">
        <v>286</v>
      </c>
      <c r="C48" s="426">
        <v>338</v>
      </c>
      <c r="D48" s="426">
        <v>311</v>
      </c>
      <c r="E48" s="426">
        <v>352</v>
      </c>
      <c r="F48" s="426">
        <v>318</v>
      </c>
      <c r="G48" s="426">
        <v>334</v>
      </c>
      <c r="H48" s="426">
        <v>262</v>
      </c>
      <c r="I48" s="426">
        <v>223</v>
      </c>
      <c r="J48" s="426">
        <v>397</v>
      </c>
      <c r="K48" s="426">
        <v>454</v>
      </c>
      <c r="L48" s="426">
        <v>461</v>
      </c>
      <c r="M48" s="426">
        <v>424</v>
      </c>
      <c r="N48" s="327">
        <v>398</v>
      </c>
    </row>
    <row r="49" spans="1:14" ht="13.5">
      <c r="A49" s="38">
        <v>56</v>
      </c>
      <c r="B49" s="425">
        <v>366</v>
      </c>
      <c r="C49" s="426">
        <v>275</v>
      </c>
      <c r="D49" s="426">
        <v>337</v>
      </c>
      <c r="E49" s="426">
        <v>309</v>
      </c>
      <c r="F49" s="426">
        <v>348</v>
      </c>
      <c r="G49" s="426">
        <v>314</v>
      </c>
      <c r="H49" s="426">
        <v>335</v>
      </c>
      <c r="I49" s="426">
        <v>256</v>
      </c>
      <c r="J49" s="426">
        <v>219</v>
      </c>
      <c r="K49" s="426">
        <v>395</v>
      </c>
      <c r="L49" s="426">
        <v>459</v>
      </c>
      <c r="M49" s="426">
        <v>460</v>
      </c>
      <c r="N49" s="327">
        <v>423</v>
      </c>
    </row>
    <row r="50" spans="1:14" ht="13.5">
      <c r="A50" s="38">
        <v>57</v>
      </c>
      <c r="B50" s="425">
        <v>360</v>
      </c>
      <c r="C50" s="426">
        <v>366</v>
      </c>
      <c r="D50" s="426">
        <v>271</v>
      </c>
      <c r="E50" s="426">
        <v>336</v>
      </c>
      <c r="F50" s="426">
        <v>306</v>
      </c>
      <c r="G50" s="426">
        <v>345</v>
      </c>
      <c r="H50" s="426">
        <v>312</v>
      </c>
      <c r="I50" s="426">
        <v>335</v>
      </c>
      <c r="J50" s="426">
        <v>259</v>
      </c>
      <c r="K50" s="426">
        <v>221</v>
      </c>
      <c r="L50" s="426">
        <v>390</v>
      </c>
      <c r="M50" s="426">
        <v>455</v>
      </c>
      <c r="N50" s="327">
        <v>460</v>
      </c>
    </row>
    <row r="51" spans="1:14" ht="13.5">
      <c r="A51" s="38">
        <v>58</v>
      </c>
      <c r="B51" s="425">
        <v>385</v>
      </c>
      <c r="C51" s="426">
        <v>358</v>
      </c>
      <c r="D51" s="426">
        <v>364</v>
      </c>
      <c r="E51" s="426">
        <v>269</v>
      </c>
      <c r="F51" s="426">
        <v>329</v>
      </c>
      <c r="G51" s="426">
        <v>305</v>
      </c>
      <c r="H51" s="426">
        <v>343</v>
      </c>
      <c r="I51" s="426">
        <v>307</v>
      </c>
      <c r="J51" s="426">
        <v>332</v>
      </c>
      <c r="K51" s="426">
        <v>254</v>
      </c>
      <c r="L51" s="426">
        <v>217</v>
      </c>
      <c r="M51" s="426">
        <v>402</v>
      </c>
      <c r="N51" s="327">
        <v>451</v>
      </c>
    </row>
    <row r="52" spans="1:14" ht="14.25" thickBot="1">
      <c r="A52" s="40">
        <v>59</v>
      </c>
      <c r="B52" s="430">
        <v>384</v>
      </c>
      <c r="C52" s="431">
        <v>388</v>
      </c>
      <c r="D52" s="431">
        <v>355</v>
      </c>
      <c r="E52" s="431">
        <v>363</v>
      </c>
      <c r="F52" s="431">
        <v>271</v>
      </c>
      <c r="G52" s="431">
        <v>325</v>
      </c>
      <c r="H52" s="431">
        <v>302</v>
      </c>
      <c r="I52" s="431">
        <v>340</v>
      </c>
      <c r="J52" s="431">
        <v>303</v>
      </c>
      <c r="K52" s="431">
        <v>334</v>
      </c>
      <c r="L52" s="431">
        <v>255</v>
      </c>
      <c r="M52" s="431">
        <v>217</v>
      </c>
      <c r="N52" s="328">
        <v>408</v>
      </c>
    </row>
    <row r="77" spans="1:8" ht="13.5">
      <c r="A77" s="7"/>
      <c r="B77" s="33"/>
      <c r="C77" s="33"/>
      <c r="D77" s="33"/>
      <c r="E77" s="33"/>
      <c r="F77" s="33"/>
      <c r="G77" s="33"/>
      <c r="H77" s="33"/>
    </row>
    <row r="78" spans="1:15" ht="13.5">
      <c r="A78" s="7"/>
      <c r="B78" s="33"/>
      <c r="C78" s="33"/>
      <c r="D78" s="33"/>
      <c r="E78" s="33"/>
      <c r="F78" s="33"/>
      <c r="G78" s="33"/>
      <c r="H78" s="33"/>
      <c r="O78" s="271"/>
    </row>
    <row r="79" ht="13.5">
      <c r="O79" s="271"/>
    </row>
    <row r="80" ht="13.5">
      <c r="O80" s="271"/>
    </row>
    <row r="81" ht="13.5">
      <c r="O81" s="271"/>
    </row>
  </sheetData>
  <sheetProtection/>
  <mergeCells count="14">
    <mergeCell ref="H3:H4"/>
    <mergeCell ref="M3:M4"/>
    <mergeCell ref="N3:N4"/>
    <mergeCell ref="L3:L4"/>
    <mergeCell ref="I3:I4"/>
    <mergeCell ref="J3:J4"/>
    <mergeCell ref="K3:K4"/>
    <mergeCell ref="E3:E4"/>
    <mergeCell ref="F3:F4"/>
    <mergeCell ref="G3:G4"/>
    <mergeCell ref="A3:A4"/>
    <mergeCell ref="B3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&amp;R&amp;14人　口</oddHeader>
    <oddFooter>&amp;C&amp;12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N55"/>
  <sheetViews>
    <sheetView zoomScale="70" zoomScaleNormal="70" zoomScalePageLayoutView="0" workbookViewId="0" topLeftCell="A1">
      <selection activeCell="F43" sqref="F43"/>
    </sheetView>
  </sheetViews>
  <sheetFormatPr defaultColWidth="9.00390625" defaultRowHeight="13.5"/>
  <cols>
    <col min="1" max="1" width="8.125" style="0" customWidth="1"/>
    <col min="2" max="13" width="7.625" style="0" customWidth="1"/>
    <col min="14" max="14" width="7.75390625" style="0" customWidth="1"/>
  </cols>
  <sheetData>
    <row r="1" spans="1:8" ht="13.5">
      <c r="A1" s="7"/>
      <c r="B1" s="33"/>
      <c r="C1" s="33"/>
      <c r="D1" s="33"/>
      <c r="E1" s="33"/>
      <c r="F1" s="33"/>
      <c r="G1" s="33"/>
      <c r="H1" s="33"/>
    </row>
    <row r="2" spans="1:8" ht="14.25" thickBot="1">
      <c r="A2" s="7"/>
      <c r="B2" s="33"/>
      <c r="C2" s="33"/>
      <c r="D2" s="33"/>
      <c r="E2" s="33"/>
      <c r="F2" s="33"/>
      <c r="G2" s="33"/>
      <c r="H2" s="33"/>
    </row>
    <row r="3" spans="1:14" ht="13.5" customHeight="1">
      <c r="A3" s="568" t="s">
        <v>124</v>
      </c>
      <c r="B3" s="565" t="s">
        <v>125</v>
      </c>
      <c r="C3" s="585" t="s">
        <v>126</v>
      </c>
      <c r="D3" s="585" t="s">
        <v>127</v>
      </c>
      <c r="E3" s="585" t="s">
        <v>143</v>
      </c>
      <c r="F3" s="589" t="s">
        <v>129</v>
      </c>
      <c r="G3" s="589" t="s">
        <v>130</v>
      </c>
      <c r="H3" s="582" t="s">
        <v>131</v>
      </c>
      <c r="I3" s="582" t="s">
        <v>422</v>
      </c>
      <c r="J3" s="582" t="s">
        <v>423</v>
      </c>
      <c r="K3" s="582" t="s">
        <v>424</v>
      </c>
      <c r="L3" s="582" t="s">
        <v>425</v>
      </c>
      <c r="M3" s="582" t="s">
        <v>490</v>
      </c>
      <c r="N3" s="566" t="s">
        <v>522</v>
      </c>
    </row>
    <row r="4" spans="1:14" ht="14.25" thickBot="1">
      <c r="A4" s="564"/>
      <c r="B4" s="584"/>
      <c r="C4" s="586"/>
      <c r="D4" s="586"/>
      <c r="E4" s="586"/>
      <c r="F4" s="590"/>
      <c r="G4" s="590"/>
      <c r="H4" s="583"/>
      <c r="I4" s="583"/>
      <c r="J4" s="583"/>
      <c r="K4" s="583"/>
      <c r="L4" s="583"/>
      <c r="M4" s="583"/>
      <c r="N4" s="567"/>
    </row>
    <row r="5" spans="1:14" ht="14.25" thickTop="1">
      <c r="A5" s="46" t="s">
        <v>139</v>
      </c>
      <c r="B5" s="428">
        <f aca="true" t="shared" si="0" ref="B5:N5">SUM(B6:B10)</f>
        <v>2051</v>
      </c>
      <c r="C5" s="429">
        <f t="shared" si="0"/>
        <v>2022</v>
      </c>
      <c r="D5" s="429">
        <f t="shared" si="0"/>
        <v>1925</v>
      </c>
      <c r="E5" s="429">
        <f t="shared" si="0"/>
        <v>1837</v>
      </c>
      <c r="F5" s="429">
        <f t="shared" si="0"/>
        <v>1785</v>
      </c>
      <c r="G5" s="429">
        <f t="shared" si="0"/>
        <v>1708</v>
      </c>
      <c r="H5" s="429">
        <f t="shared" si="0"/>
        <v>1661</v>
      </c>
      <c r="I5" s="429">
        <f t="shared" si="0"/>
        <v>1590</v>
      </c>
      <c r="J5" s="429">
        <f t="shared" si="0"/>
        <v>1573</v>
      </c>
      <c r="K5" s="429">
        <f t="shared" si="0"/>
        <v>1518</v>
      </c>
      <c r="L5" s="429">
        <f t="shared" si="0"/>
        <v>1572</v>
      </c>
      <c r="M5" s="429">
        <f t="shared" si="0"/>
        <v>1511</v>
      </c>
      <c r="N5" s="326">
        <f t="shared" si="0"/>
        <v>1426</v>
      </c>
    </row>
    <row r="6" spans="1:14" ht="13.5">
      <c r="A6" s="38">
        <v>60</v>
      </c>
      <c r="B6" s="425">
        <v>347</v>
      </c>
      <c r="C6" s="426">
        <v>381</v>
      </c>
      <c r="D6" s="426">
        <v>384</v>
      </c>
      <c r="E6" s="426">
        <v>352</v>
      </c>
      <c r="F6" s="426">
        <v>360</v>
      </c>
      <c r="G6" s="426">
        <v>268</v>
      </c>
      <c r="H6" s="426">
        <v>328</v>
      </c>
      <c r="I6" s="426">
        <v>301</v>
      </c>
      <c r="J6" s="426">
        <v>343</v>
      </c>
      <c r="K6" s="426">
        <v>306</v>
      </c>
      <c r="L6" s="426">
        <v>335</v>
      </c>
      <c r="M6" s="426">
        <v>256</v>
      </c>
      <c r="N6" s="327">
        <v>215</v>
      </c>
    </row>
    <row r="7" spans="1:14" ht="13.5">
      <c r="A7" s="38">
        <v>61</v>
      </c>
      <c r="B7" s="425">
        <v>404</v>
      </c>
      <c r="C7" s="426">
        <v>346</v>
      </c>
      <c r="D7" s="426">
        <v>374</v>
      </c>
      <c r="E7" s="426">
        <v>377</v>
      </c>
      <c r="F7" s="426">
        <v>348</v>
      </c>
      <c r="G7" s="426">
        <v>357</v>
      </c>
      <c r="H7" s="426">
        <v>269</v>
      </c>
      <c r="I7" s="426">
        <v>323</v>
      </c>
      <c r="J7" s="426">
        <v>294</v>
      </c>
      <c r="K7" s="426">
        <v>342</v>
      </c>
      <c r="L7" s="426">
        <v>302</v>
      </c>
      <c r="M7" s="426">
        <v>332</v>
      </c>
      <c r="N7" s="327">
        <v>256</v>
      </c>
    </row>
    <row r="8" spans="1:14" ht="13.5">
      <c r="A8" s="38">
        <v>62</v>
      </c>
      <c r="B8" s="425">
        <v>433</v>
      </c>
      <c r="C8" s="426">
        <v>403</v>
      </c>
      <c r="D8" s="426">
        <v>342</v>
      </c>
      <c r="E8" s="426">
        <v>371</v>
      </c>
      <c r="F8" s="426">
        <v>377</v>
      </c>
      <c r="G8" s="426">
        <v>346</v>
      </c>
      <c r="H8" s="426">
        <v>352</v>
      </c>
      <c r="I8" s="426">
        <v>269</v>
      </c>
      <c r="J8" s="426">
        <v>318</v>
      </c>
      <c r="K8" s="426">
        <v>291</v>
      </c>
      <c r="L8" s="426">
        <v>334</v>
      </c>
      <c r="M8" s="426">
        <v>302</v>
      </c>
      <c r="N8" s="327">
        <v>332</v>
      </c>
    </row>
    <row r="9" spans="1:14" ht="13.5">
      <c r="A9" s="38">
        <v>63</v>
      </c>
      <c r="B9" s="425">
        <v>459</v>
      </c>
      <c r="C9" s="426">
        <v>433</v>
      </c>
      <c r="D9" s="426">
        <v>400</v>
      </c>
      <c r="E9" s="426">
        <v>337</v>
      </c>
      <c r="F9" s="426">
        <v>367</v>
      </c>
      <c r="G9" s="426">
        <v>373</v>
      </c>
      <c r="H9" s="426">
        <v>345</v>
      </c>
      <c r="I9" s="426">
        <v>349</v>
      </c>
      <c r="J9" s="426">
        <v>267</v>
      </c>
      <c r="K9" s="426">
        <v>314</v>
      </c>
      <c r="L9" s="426">
        <v>292</v>
      </c>
      <c r="M9" s="426">
        <v>333</v>
      </c>
      <c r="N9" s="327">
        <v>293</v>
      </c>
    </row>
    <row r="10" spans="1:14" ht="13.5">
      <c r="A10" s="38">
        <v>64</v>
      </c>
      <c r="B10" s="425">
        <v>408</v>
      </c>
      <c r="C10" s="426">
        <v>459</v>
      </c>
      <c r="D10" s="426">
        <v>425</v>
      </c>
      <c r="E10" s="426">
        <v>400</v>
      </c>
      <c r="F10" s="426">
        <v>333</v>
      </c>
      <c r="G10" s="426">
        <v>364</v>
      </c>
      <c r="H10" s="426">
        <v>367</v>
      </c>
      <c r="I10" s="426">
        <v>348</v>
      </c>
      <c r="J10" s="426">
        <v>351</v>
      </c>
      <c r="K10" s="426">
        <v>265</v>
      </c>
      <c r="L10" s="426">
        <v>309</v>
      </c>
      <c r="M10" s="426">
        <v>288</v>
      </c>
      <c r="N10" s="327">
        <v>330</v>
      </c>
    </row>
    <row r="11" spans="1:14" ht="13.5">
      <c r="A11" s="46" t="s">
        <v>140</v>
      </c>
      <c r="B11" s="428">
        <f aca="true" t="shared" si="1" ref="B11:N11">SUM(B12:B16)</f>
        <v>2118</v>
      </c>
      <c r="C11" s="429">
        <f t="shared" si="1"/>
        <v>2094</v>
      </c>
      <c r="D11" s="429">
        <f t="shared" si="1"/>
        <v>2104</v>
      </c>
      <c r="E11" s="429">
        <f t="shared" si="1"/>
        <v>2077</v>
      </c>
      <c r="F11" s="429">
        <f t="shared" si="1"/>
        <v>2036</v>
      </c>
      <c r="G11" s="429">
        <f t="shared" si="1"/>
        <v>1956</v>
      </c>
      <c r="H11" s="429">
        <f t="shared" si="1"/>
        <v>1917</v>
      </c>
      <c r="I11" s="429">
        <f t="shared" si="1"/>
        <v>1830</v>
      </c>
      <c r="J11" s="429">
        <f t="shared" si="1"/>
        <v>1756</v>
      </c>
      <c r="K11" s="429">
        <f t="shared" si="1"/>
        <v>1711</v>
      </c>
      <c r="L11" s="429">
        <f t="shared" si="1"/>
        <v>1643</v>
      </c>
      <c r="M11" s="429">
        <f t="shared" si="1"/>
        <v>1594</v>
      </c>
      <c r="N11" s="326">
        <f t="shared" si="1"/>
        <v>1512</v>
      </c>
    </row>
    <row r="12" spans="1:14" ht="13.5">
      <c r="A12" s="38">
        <v>65</v>
      </c>
      <c r="B12" s="425">
        <v>403</v>
      </c>
      <c r="C12" s="426">
        <v>414</v>
      </c>
      <c r="D12" s="426">
        <v>453</v>
      </c>
      <c r="E12" s="426">
        <v>422</v>
      </c>
      <c r="F12" s="426">
        <v>397</v>
      </c>
      <c r="G12" s="426">
        <v>324</v>
      </c>
      <c r="H12" s="426">
        <v>366</v>
      </c>
      <c r="I12" s="426">
        <v>365</v>
      </c>
      <c r="J12" s="426">
        <v>342</v>
      </c>
      <c r="K12" s="426">
        <v>346</v>
      </c>
      <c r="L12" s="426">
        <v>261</v>
      </c>
      <c r="M12" s="426">
        <v>311</v>
      </c>
      <c r="N12" s="327">
        <v>284</v>
      </c>
    </row>
    <row r="13" spans="1:14" ht="13.5">
      <c r="A13" s="38">
        <v>66</v>
      </c>
      <c r="B13" s="425">
        <v>433</v>
      </c>
      <c r="C13" s="426">
        <v>395</v>
      </c>
      <c r="D13" s="426">
        <v>408</v>
      </c>
      <c r="E13" s="426">
        <v>445</v>
      </c>
      <c r="F13" s="426">
        <v>416</v>
      </c>
      <c r="G13" s="426">
        <v>393</v>
      </c>
      <c r="H13" s="426">
        <v>324</v>
      </c>
      <c r="I13" s="426">
        <v>365</v>
      </c>
      <c r="J13" s="426">
        <v>362</v>
      </c>
      <c r="K13" s="426">
        <v>342</v>
      </c>
      <c r="L13" s="426">
        <v>344</v>
      </c>
      <c r="M13" s="426">
        <v>261</v>
      </c>
      <c r="N13" s="327">
        <v>308</v>
      </c>
    </row>
    <row r="14" spans="1:14" ht="13.5">
      <c r="A14" s="38">
        <v>67</v>
      </c>
      <c r="B14" s="425">
        <v>445</v>
      </c>
      <c r="C14" s="426">
        <v>434</v>
      </c>
      <c r="D14" s="426">
        <v>391</v>
      </c>
      <c r="E14" s="426">
        <v>399</v>
      </c>
      <c r="F14" s="426">
        <v>443</v>
      </c>
      <c r="G14" s="426">
        <v>409</v>
      </c>
      <c r="H14" s="426">
        <v>385</v>
      </c>
      <c r="I14" s="426">
        <v>320</v>
      </c>
      <c r="J14" s="426">
        <v>359</v>
      </c>
      <c r="K14" s="426">
        <v>355</v>
      </c>
      <c r="L14" s="426">
        <v>336</v>
      </c>
      <c r="M14" s="426">
        <v>344</v>
      </c>
      <c r="N14" s="327">
        <v>256</v>
      </c>
    </row>
    <row r="15" spans="1:14" ht="13.5">
      <c r="A15" s="38">
        <v>68</v>
      </c>
      <c r="B15" s="425">
        <v>427</v>
      </c>
      <c r="C15" s="426">
        <v>426</v>
      </c>
      <c r="D15" s="426">
        <v>430</v>
      </c>
      <c r="E15" s="426">
        <v>388</v>
      </c>
      <c r="F15" s="426">
        <v>395</v>
      </c>
      <c r="G15" s="426">
        <v>439</v>
      </c>
      <c r="H15" s="426">
        <v>406</v>
      </c>
      <c r="I15" s="426">
        <v>381</v>
      </c>
      <c r="J15" s="426">
        <v>318</v>
      </c>
      <c r="K15" s="426">
        <v>355</v>
      </c>
      <c r="L15" s="426">
        <v>348</v>
      </c>
      <c r="M15" s="426">
        <v>326</v>
      </c>
      <c r="N15" s="327">
        <v>340</v>
      </c>
    </row>
    <row r="16" spans="1:14" ht="13.5">
      <c r="A16" s="38">
        <v>69</v>
      </c>
      <c r="B16" s="425">
        <v>410</v>
      </c>
      <c r="C16" s="426">
        <v>425</v>
      </c>
      <c r="D16" s="426">
        <v>422</v>
      </c>
      <c r="E16" s="426">
        <v>423</v>
      </c>
      <c r="F16" s="426">
        <v>385</v>
      </c>
      <c r="G16" s="426">
        <v>391</v>
      </c>
      <c r="H16" s="426">
        <v>436</v>
      </c>
      <c r="I16" s="426">
        <v>399</v>
      </c>
      <c r="J16" s="426">
        <v>375</v>
      </c>
      <c r="K16" s="426">
        <v>313</v>
      </c>
      <c r="L16" s="426">
        <v>354</v>
      </c>
      <c r="M16" s="426">
        <v>352</v>
      </c>
      <c r="N16" s="327">
        <v>324</v>
      </c>
    </row>
    <row r="17" spans="1:14" ht="13.5">
      <c r="A17" s="46" t="s">
        <v>141</v>
      </c>
      <c r="B17" s="428">
        <f aca="true" t="shared" si="2" ref="B17:N17">SUM(B18:B22)</f>
        <v>1732</v>
      </c>
      <c r="C17" s="429">
        <f t="shared" si="2"/>
        <v>1760</v>
      </c>
      <c r="D17" s="429">
        <f t="shared" si="2"/>
        <v>1840</v>
      </c>
      <c r="E17" s="429">
        <f t="shared" si="2"/>
        <v>1934</v>
      </c>
      <c r="F17" s="429">
        <f t="shared" si="2"/>
        <v>1950</v>
      </c>
      <c r="G17" s="429">
        <f t="shared" si="2"/>
        <v>1946</v>
      </c>
      <c r="H17" s="429">
        <f t="shared" si="2"/>
        <v>1930</v>
      </c>
      <c r="I17" s="429">
        <f t="shared" si="2"/>
        <v>1942</v>
      </c>
      <c r="J17" s="429">
        <f t="shared" si="2"/>
        <v>1927</v>
      </c>
      <c r="K17" s="429">
        <f t="shared" si="2"/>
        <v>1901</v>
      </c>
      <c r="L17" s="429">
        <f t="shared" si="2"/>
        <v>1842</v>
      </c>
      <c r="M17" s="429">
        <f t="shared" si="2"/>
        <v>1786</v>
      </c>
      <c r="N17" s="326">
        <f t="shared" si="2"/>
        <v>1697</v>
      </c>
    </row>
    <row r="18" spans="1:14" ht="13.5">
      <c r="A18" s="38">
        <v>70</v>
      </c>
      <c r="B18" s="425">
        <v>390</v>
      </c>
      <c r="C18" s="426">
        <v>410</v>
      </c>
      <c r="D18" s="426">
        <v>414</v>
      </c>
      <c r="E18" s="426">
        <v>414</v>
      </c>
      <c r="F18" s="426">
        <v>415</v>
      </c>
      <c r="G18" s="426">
        <v>376</v>
      </c>
      <c r="H18" s="426">
        <v>392</v>
      </c>
      <c r="I18" s="426">
        <v>433</v>
      </c>
      <c r="J18" s="426">
        <v>394</v>
      </c>
      <c r="K18" s="426">
        <v>373</v>
      </c>
      <c r="L18" s="426">
        <v>311</v>
      </c>
      <c r="M18" s="426">
        <v>348</v>
      </c>
      <c r="N18" s="327">
        <v>346</v>
      </c>
    </row>
    <row r="19" spans="1:14" ht="13.5">
      <c r="A19" s="38">
        <v>71</v>
      </c>
      <c r="B19" s="425">
        <v>378</v>
      </c>
      <c r="C19" s="426">
        <v>367</v>
      </c>
      <c r="D19" s="426">
        <v>404</v>
      </c>
      <c r="E19" s="426">
        <v>411</v>
      </c>
      <c r="F19" s="426">
        <v>407</v>
      </c>
      <c r="G19" s="426">
        <v>406</v>
      </c>
      <c r="H19" s="426">
        <v>372</v>
      </c>
      <c r="I19" s="426">
        <v>381</v>
      </c>
      <c r="J19" s="426">
        <v>429</v>
      </c>
      <c r="K19" s="426">
        <v>390</v>
      </c>
      <c r="L19" s="426">
        <v>366</v>
      </c>
      <c r="M19" s="426">
        <v>298</v>
      </c>
      <c r="N19" s="327">
        <v>340</v>
      </c>
    </row>
    <row r="20" spans="1:14" ht="13.5">
      <c r="A20" s="38">
        <v>72</v>
      </c>
      <c r="B20" s="425">
        <v>304</v>
      </c>
      <c r="C20" s="426">
        <v>375</v>
      </c>
      <c r="D20" s="426">
        <v>362</v>
      </c>
      <c r="E20" s="426">
        <v>391</v>
      </c>
      <c r="F20" s="426">
        <v>405</v>
      </c>
      <c r="G20" s="426">
        <v>396</v>
      </c>
      <c r="H20" s="426">
        <v>395</v>
      </c>
      <c r="I20" s="426">
        <v>363</v>
      </c>
      <c r="J20" s="426">
        <v>376</v>
      </c>
      <c r="K20" s="426">
        <v>422</v>
      </c>
      <c r="L20" s="426">
        <v>385</v>
      </c>
      <c r="M20" s="426">
        <v>353</v>
      </c>
      <c r="N20" s="327">
        <v>296</v>
      </c>
    </row>
    <row r="21" spans="1:14" ht="13.5">
      <c r="A21" s="38">
        <v>73</v>
      </c>
      <c r="B21" s="425">
        <v>326</v>
      </c>
      <c r="C21" s="426">
        <v>294</v>
      </c>
      <c r="D21" s="426">
        <v>371</v>
      </c>
      <c r="E21" s="426">
        <v>353</v>
      </c>
      <c r="F21" s="426">
        <v>380</v>
      </c>
      <c r="G21" s="426">
        <v>397</v>
      </c>
      <c r="H21" s="426">
        <v>388</v>
      </c>
      <c r="I21" s="426">
        <v>386</v>
      </c>
      <c r="J21" s="426">
        <v>352</v>
      </c>
      <c r="K21" s="426">
        <v>371</v>
      </c>
      <c r="L21" s="426">
        <v>413</v>
      </c>
      <c r="M21" s="426">
        <v>381</v>
      </c>
      <c r="N21" s="327">
        <v>339</v>
      </c>
    </row>
    <row r="22" spans="1:14" ht="13.5">
      <c r="A22" s="38">
        <v>74</v>
      </c>
      <c r="B22" s="425">
        <v>334</v>
      </c>
      <c r="C22" s="426">
        <v>314</v>
      </c>
      <c r="D22" s="426">
        <v>289</v>
      </c>
      <c r="E22" s="426">
        <v>365</v>
      </c>
      <c r="F22" s="426">
        <v>343</v>
      </c>
      <c r="G22" s="426">
        <v>371</v>
      </c>
      <c r="H22" s="426">
        <v>383</v>
      </c>
      <c r="I22" s="426">
        <v>379</v>
      </c>
      <c r="J22" s="426">
        <v>376</v>
      </c>
      <c r="K22" s="426">
        <v>345</v>
      </c>
      <c r="L22" s="426">
        <v>367</v>
      </c>
      <c r="M22" s="426">
        <v>406</v>
      </c>
      <c r="N22" s="327">
        <v>376</v>
      </c>
    </row>
    <row r="23" spans="1:14" ht="13.5">
      <c r="A23" s="46" t="s">
        <v>142</v>
      </c>
      <c r="B23" s="428">
        <f aca="true" t="shared" si="3" ref="B23:N23">SUM(B24:B28)</f>
        <v>1140</v>
      </c>
      <c r="C23" s="429">
        <f t="shared" si="3"/>
        <v>1189</v>
      </c>
      <c r="D23" s="429">
        <f t="shared" si="3"/>
        <v>1222</v>
      </c>
      <c r="E23" s="429">
        <f t="shared" si="3"/>
        <v>1261</v>
      </c>
      <c r="F23" s="429">
        <f t="shared" si="3"/>
        <v>1362</v>
      </c>
      <c r="G23" s="429">
        <f t="shared" si="3"/>
        <v>1476</v>
      </c>
      <c r="H23" s="429">
        <f t="shared" si="3"/>
        <v>1537</v>
      </c>
      <c r="I23" s="429">
        <f t="shared" si="3"/>
        <v>1609</v>
      </c>
      <c r="J23" s="429">
        <f t="shared" si="3"/>
        <v>1707</v>
      </c>
      <c r="K23" s="429">
        <f t="shared" si="3"/>
        <v>1710</v>
      </c>
      <c r="L23" s="429">
        <f t="shared" si="3"/>
        <v>1705</v>
      </c>
      <c r="M23" s="429">
        <f t="shared" si="3"/>
        <v>1734</v>
      </c>
      <c r="N23" s="326">
        <f t="shared" si="3"/>
        <v>1747</v>
      </c>
    </row>
    <row r="24" spans="1:14" ht="13.5">
      <c r="A24" s="38">
        <v>75</v>
      </c>
      <c r="B24" s="425">
        <v>200</v>
      </c>
      <c r="C24" s="426">
        <v>318</v>
      </c>
      <c r="D24" s="426">
        <v>306</v>
      </c>
      <c r="E24" s="426">
        <v>275</v>
      </c>
      <c r="F24" s="426">
        <v>357</v>
      </c>
      <c r="G24" s="426">
        <v>325</v>
      </c>
      <c r="H24" s="426">
        <v>352</v>
      </c>
      <c r="I24" s="426">
        <v>370</v>
      </c>
      <c r="J24" s="426">
        <v>374</v>
      </c>
      <c r="K24" s="426">
        <v>364</v>
      </c>
      <c r="L24" s="426">
        <v>338</v>
      </c>
      <c r="M24" s="426">
        <v>353</v>
      </c>
      <c r="N24" s="327">
        <v>395</v>
      </c>
    </row>
    <row r="25" spans="1:14" ht="13.5">
      <c r="A25" s="38">
        <v>76</v>
      </c>
      <c r="B25" s="425">
        <v>245</v>
      </c>
      <c r="C25" s="426">
        <v>192</v>
      </c>
      <c r="D25" s="426">
        <v>303</v>
      </c>
      <c r="E25" s="426">
        <v>294</v>
      </c>
      <c r="F25" s="426">
        <v>262</v>
      </c>
      <c r="G25" s="426">
        <v>352</v>
      </c>
      <c r="H25" s="426">
        <v>326</v>
      </c>
      <c r="I25" s="426">
        <v>342</v>
      </c>
      <c r="J25" s="426">
        <v>367</v>
      </c>
      <c r="K25" s="426">
        <v>367</v>
      </c>
      <c r="L25" s="426">
        <v>353</v>
      </c>
      <c r="M25" s="426">
        <v>331</v>
      </c>
      <c r="N25" s="327">
        <v>344</v>
      </c>
    </row>
    <row r="26" spans="1:14" ht="13.5">
      <c r="A26" s="38">
        <v>77</v>
      </c>
      <c r="B26" s="425">
        <v>241</v>
      </c>
      <c r="C26" s="426">
        <v>231</v>
      </c>
      <c r="D26" s="426">
        <v>182</v>
      </c>
      <c r="E26" s="426">
        <v>298</v>
      </c>
      <c r="F26" s="426">
        <v>286</v>
      </c>
      <c r="G26" s="426">
        <v>253</v>
      </c>
      <c r="H26" s="426">
        <v>346</v>
      </c>
      <c r="I26" s="426">
        <v>319</v>
      </c>
      <c r="J26" s="426">
        <v>333</v>
      </c>
      <c r="K26" s="426">
        <v>363</v>
      </c>
      <c r="L26" s="426">
        <v>355</v>
      </c>
      <c r="M26" s="426">
        <v>350</v>
      </c>
      <c r="N26" s="327">
        <v>325</v>
      </c>
    </row>
    <row r="27" spans="1:14" ht="13.5">
      <c r="A27" s="38">
        <v>78</v>
      </c>
      <c r="B27" s="425">
        <v>245</v>
      </c>
      <c r="C27" s="426">
        <v>218</v>
      </c>
      <c r="D27" s="426">
        <v>224</v>
      </c>
      <c r="E27" s="426">
        <v>177</v>
      </c>
      <c r="F27" s="426">
        <v>286</v>
      </c>
      <c r="G27" s="426">
        <v>275</v>
      </c>
      <c r="H27" s="426">
        <v>255</v>
      </c>
      <c r="I27" s="426">
        <v>332</v>
      </c>
      <c r="J27" s="426">
        <v>307</v>
      </c>
      <c r="K27" s="426">
        <v>320</v>
      </c>
      <c r="L27" s="426">
        <v>352</v>
      </c>
      <c r="M27" s="426">
        <v>354</v>
      </c>
      <c r="N27" s="327">
        <v>336</v>
      </c>
    </row>
    <row r="28" spans="1:14" ht="14.25" thickBot="1">
      <c r="A28" s="40">
        <v>79</v>
      </c>
      <c r="B28" s="530">
        <v>209</v>
      </c>
      <c r="C28" s="431">
        <v>230</v>
      </c>
      <c r="D28" s="431">
        <v>207</v>
      </c>
      <c r="E28" s="431">
        <v>217</v>
      </c>
      <c r="F28" s="431">
        <v>171</v>
      </c>
      <c r="G28" s="431">
        <v>271</v>
      </c>
      <c r="H28" s="431">
        <v>258</v>
      </c>
      <c r="I28" s="431">
        <v>246</v>
      </c>
      <c r="J28" s="431">
        <v>326</v>
      </c>
      <c r="K28" s="431">
        <v>296</v>
      </c>
      <c r="L28" s="431">
        <v>307</v>
      </c>
      <c r="M28" s="431">
        <v>346</v>
      </c>
      <c r="N28" s="328">
        <v>347</v>
      </c>
    </row>
    <row r="29" spans="1:14" ht="14.25" thickTop="1">
      <c r="A29" s="48" t="s">
        <v>144</v>
      </c>
      <c r="B29" s="423">
        <f aca="true" t="shared" si="4" ref="B29:H29">SUM(B30:B34)</f>
        <v>800</v>
      </c>
      <c r="C29" s="432">
        <f t="shared" si="4"/>
        <v>813</v>
      </c>
      <c r="D29" s="432">
        <f t="shared" si="4"/>
        <v>857</v>
      </c>
      <c r="E29" s="432">
        <f t="shared" si="4"/>
        <v>877</v>
      </c>
      <c r="F29" s="432">
        <f t="shared" si="4"/>
        <v>886</v>
      </c>
      <c r="G29" s="432">
        <f t="shared" si="4"/>
        <v>853</v>
      </c>
      <c r="H29" s="432">
        <f t="shared" si="4"/>
        <v>879</v>
      </c>
      <c r="I29" s="432">
        <f aca="true" t="shared" si="5" ref="I29:N29">SUM(I30:I34)</f>
        <v>923</v>
      </c>
      <c r="J29" s="432">
        <f t="shared" si="5"/>
        <v>969</v>
      </c>
      <c r="K29" s="432">
        <f t="shared" si="5"/>
        <v>1089</v>
      </c>
      <c r="L29" s="432">
        <f t="shared" si="5"/>
        <v>1189</v>
      </c>
      <c r="M29" s="432">
        <f t="shared" si="5"/>
        <v>1204</v>
      </c>
      <c r="N29" s="329">
        <f t="shared" si="5"/>
        <v>1276</v>
      </c>
    </row>
    <row r="30" spans="1:14" ht="13.5">
      <c r="A30" s="49">
        <v>80</v>
      </c>
      <c r="B30" s="433">
        <v>199</v>
      </c>
      <c r="C30" s="434">
        <v>203</v>
      </c>
      <c r="D30" s="434">
        <v>220</v>
      </c>
      <c r="E30" s="434">
        <v>193</v>
      </c>
      <c r="F30" s="434">
        <v>207</v>
      </c>
      <c r="G30" s="434">
        <v>160</v>
      </c>
      <c r="H30" s="434">
        <v>250</v>
      </c>
      <c r="I30" s="434">
        <v>239</v>
      </c>
      <c r="J30" s="434">
        <v>233</v>
      </c>
      <c r="K30" s="434">
        <v>311</v>
      </c>
      <c r="L30" s="434">
        <v>283</v>
      </c>
      <c r="M30" s="434">
        <v>283</v>
      </c>
      <c r="N30" s="330">
        <v>326</v>
      </c>
    </row>
    <row r="31" spans="1:14" ht="13.5">
      <c r="A31" s="38">
        <v>81</v>
      </c>
      <c r="B31" s="425">
        <v>188</v>
      </c>
      <c r="C31" s="426">
        <v>176</v>
      </c>
      <c r="D31" s="426">
        <v>193</v>
      </c>
      <c r="E31" s="426">
        <v>208</v>
      </c>
      <c r="F31" s="426">
        <v>181</v>
      </c>
      <c r="G31" s="426">
        <v>195</v>
      </c>
      <c r="H31" s="426">
        <v>150</v>
      </c>
      <c r="I31" s="426">
        <v>241</v>
      </c>
      <c r="J31" s="426">
        <v>227</v>
      </c>
      <c r="K31" s="426">
        <v>222</v>
      </c>
      <c r="L31" s="426">
        <v>292</v>
      </c>
      <c r="M31" s="426">
        <v>263</v>
      </c>
      <c r="N31" s="327">
        <v>270</v>
      </c>
    </row>
    <row r="32" spans="1:14" ht="13.5">
      <c r="A32" s="38">
        <v>82</v>
      </c>
      <c r="B32" s="425">
        <v>146</v>
      </c>
      <c r="C32" s="426">
        <v>167</v>
      </c>
      <c r="D32" s="426">
        <v>162</v>
      </c>
      <c r="E32" s="426">
        <v>183</v>
      </c>
      <c r="F32" s="426">
        <v>191</v>
      </c>
      <c r="G32" s="426">
        <v>170</v>
      </c>
      <c r="H32" s="426">
        <v>172</v>
      </c>
      <c r="I32" s="426">
        <v>144</v>
      </c>
      <c r="J32" s="426">
        <v>237</v>
      </c>
      <c r="K32" s="426">
        <v>211</v>
      </c>
      <c r="L32" s="426">
        <v>211</v>
      </c>
      <c r="M32" s="426">
        <v>274</v>
      </c>
      <c r="N32" s="327">
        <v>244</v>
      </c>
    </row>
    <row r="33" spans="1:14" ht="13.5">
      <c r="A33" s="38">
        <v>83</v>
      </c>
      <c r="B33" s="425">
        <v>147</v>
      </c>
      <c r="C33" s="426">
        <v>141</v>
      </c>
      <c r="D33" s="426">
        <v>154</v>
      </c>
      <c r="E33" s="426">
        <v>149</v>
      </c>
      <c r="F33" s="426">
        <v>167</v>
      </c>
      <c r="G33" s="426">
        <v>173</v>
      </c>
      <c r="H33" s="426">
        <v>153</v>
      </c>
      <c r="I33" s="426">
        <v>155</v>
      </c>
      <c r="J33" s="426">
        <v>131</v>
      </c>
      <c r="K33" s="426">
        <v>224</v>
      </c>
      <c r="L33" s="426">
        <v>197</v>
      </c>
      <c r="M33" s="426">
        <v>188</v>
      </c>
      <c r="N33" s="327">
        <v>259</v>
      </c>
    </row>
    <row r="34" spans="1:14" ht="13.5">
      <c r="A34" s="38">
        <v>84</v>
      </c>
      <c r="B34" s="425">
        <v>120</v>
      </c>
      <c r="C34" s="426">
        <v>126</v>
      </c>
      <c r="D34" s="426">
        <v>128</v>
      </c>
      <c r="E34" s="426">
        <v>144</v>
      </c>
      <c r="F34" s="426">
        <v>140</v>
      </c>
      <c r="G34" s="426">
        <v>155</v>
      </c>
      <c r="H34" s="426">
        <v>154</v>
      </c>
      <c r="I34" s="426">
        <v>144</v>
      </c>
      <c r="J34" s="426">
        <v>141</v>
      </c>
      <c r="K34" s="426">
        <v>121</v>
      </c>
      <c r="L34" s="426">
        <v>206</v>
      </c>
      <c r="M34" s="426">
        <v>196</v>
      </c>
      <c r="N34" s="327">
        <v>177</v>
      </c>
    </row>
    <row r="35" spans="1:14" ht="13.5">
      <c r="A35" s="46" t="s">
        <v>145</v>
      </c>
      <c r="B35" s="428">
        <f aca="true" t="shared" si="6" ref="B35:H35">SUM(B36:B40)</f>
        <v>371</v>
      </c>
      <c r="C35" s="429">
        <f t="shared" si="6"/>
        <v>376</v>
      </c>
      <c r="D35" s="429">
        <f t="shared" si="6"/>
        <v>419</v>
      </c>
      <c r="E35" s="429">
        <f t="shared" si="6"/>
        <v>432</v>
      </c>
      <c r="F35" s="429">
        <f t="shared" si="6"/>
        <v>464</v>
      </c>
      <c r="G35" s="429">
        <f t="shared" si="6"/>
        <v>469</v>
      </c>
      <c r="H35" s="429">
        <f t="shared" si="6"/>
        <v>520</v>
      </c>
      <c r="I35" s="429">
        <f aca="true" t="shared" si="7" ref="I35:N35">SUM(I36:I40)</f>
        <v>539</v>
      </c>
      <c r="J35" s="429">
        <f t="shared" si="7"/>
        <v>569</v>
      </c>
      <c r="K35" s="429">
        <f t="shared" si="7"/>
        <v>573</v>
      </c>
      <c r="L35" s="429">
        <f t="shared" si="7"/>
        <v>557</v>
      </c>
      <c r="M35" s="429">
        <f t="shared" si="7"/>
        <v>613</v>
      </c>
      <c r="N35" s="326">
        <f t="shared" si="7"/>
        <v>644</v>
      </c>
    </row>
    <row r="36" spans="1:14" ht="13.5">
      <c r="A36" s="38">
        <v>85</v>
      </c>
      <c r="B36" s="425">
        <v>109</v>
      </c>
      <c r="C36" s="426">
        <v>102</v>
      </c>
      <c r="D36" s="426">
        <v>118</v>
      </c>
      <c r="E36" s="426">
        <v>113</v>
      </c>
      <c r="F36" s="426">
        <v>136</v>
      </c>
      <c r="G36" s="426">
        <v>126</v>
      </c>
      <c r="H36" s="426">
        <v>149</v>
      </c>
      <c r="I36" s="426">
        <v>142</v>
      </c>
      <c r="J36" s="426">
        <v>131</v>
      </c>
      <c r="K36" s="426">
        <v>133</v>
      </c>
      <c r="L36" s="426">
        <v>110</v>
      </c>
      <c r="M36" s="426">
        <v>188</v>
      </c>
      <c r="N36" s="327">
        <v>184</v>
      </c>
    </row>
    <row r="37" spans="1:14" ht="13.5">
      <c r="A37" s="38">
        <v>86</v>
      </c>
      <c r="B37" s="425">
        <v>81</v>
      </c>
      <c r="C37" s="426">
        <v>96</v>
      </c>
      <c r="D37" s="426">
        <v>92</v>
      </c>
      <c r="E37" s="426">
        <v>108</v>
      </c>
      <c r="F37" s="426">
        <v>101</v>
      </c>
      <c r="G37" s="426">
        <v>125</v>
      </c>
      <c r="H37" s="426">
        <v>115</v>
      </c>
      <c r="I37" s="426">
        <v>143</v>
      </c>
      <c r="J37" s="426">
        <v>135</v>
      </c>
      <c r="K37" s="426">
        <v>121</v>
      </c>
      <c r="L37" s="426">
        <v>117</v>
      </c>
      <c r="M37" s="426">
        <v>99</v>
      </c>
      <c r="N37" s="327">
        <v>173</v>
      </c>
    </row>
    <row r="38" spans="1:14" ht="13.5">
      <c r="A38" s="38">
        <v>87</v>
      </c>
      <c r="B38" s="425">
        <v>87</v>
      </c>
      <c r="C38" s="426">
        <v>72</v>
      </c>
      <c r="D38" s="426">
        <v>87</v>
      </c>
      <c r="E38" s="426">
        <v>79</v>
      </c>
      <c r="F38" s="426">
        <v>97</v>
      </c>
      <c r="G38" s="426">
        <v>84</v>
      </c>
      <c r="H38" s="426">
        <v>116</v>
      </c>
      <c r="I38" s="426">
        <v>97</v>
      </c>
      <c r="J38" s="426">
        <v>133</v>
      </c>
      <c r="K38" s="426">
        <v>121</v>
      </c>
      <c r="L38" s="426">
        <v>110</v>
      </c>
      <c r="M38" s="426">
        <v>118</v>
      </c>
      <c r="N38" s="327">
        <v>94</v>
      </c>
    </row>
    <row r="39" spans="1:14" ht="13.5">
      <c r="A39" s="38">
        <v>88</v>
      </c>
      <c r="B39" s="425">
        <v>42</v>
      </c>
      <c r="C39" s="426">
        <v>71</v>
      </c>
      <c r="D39" s="426">
        <v>65</v>
      </c>
      <c r="E39" s="426">
        <v>75</v>
      </c>
      <c r="F39" s="426">
        <v>67</v>
      </c>
      <c r="G39" s="426">
        <v>80</v>
      </c>
      <c r="H39" s="426">
        <v>70</v>
      </c>
      <c r="I39" s="426">
        <v>99</v>
      </c>
      <c r="J39" s="426">
        <v>84</v>
      </c>
      <c r="K39" s="426">
        <v>125</v>
      </c>
      <c r="L39" s="426">
        <v>110</v>
      </c>
      <c r="M39" s="426">
        <v>106</v>
      </c>
      <c r="N39" s="327">
        <v>105</v>
      </c>
    </row>
    <row r="40" spans="1:14" ht="13.5">
      <c r="A40" s="38">
        <v>89</v>
      </c>
      <c r="B40" s="425">
        <v>52</v>
      </c>
      <c r="C40" s="426">
        <v>35</v>
      </c>
      <c r="D40" s="426">
        <v>57</v>
      </c>
      <c r="E40" s="426">
        <v>57</v>
      </c>
      <c r="F40" s="426">
        <v>63</v>
      </c>
      <c r="G40" s="426">
        <v>54</v>
      </c>
      <c r="H40" s="426">
        <v>70</v>
      </c>
      <c r="I40" s="426">
        <v>58</v>
      </c>
      <c r="J40" s="426">
        <v>86</v>
      </c>
      <c r="K40" s="426">
        <v>73</v>
      </c>
      <c r="L40" s="426">
        <v>110</v>
      </c>
      <c r="M40" s="426">
        <v>102</v>
      </c>
      <c r="N40" s="327">
        <v>88</v>
      </c>
    </row>
    <row r="41" spans="1:14" ht="13.5">
      <c r="A41" s="46" t="s">
        <v>146</v>
      </c>
      <c r="B41" s="428">
        <f aca="true" t="shared" si="8" ref="B41:H41">SUM(B42:B46)</f>
        <v>126</v>
      </c>
      <c r="C41" s="429">
        <f t="shared" si="8"/>
        <v>137</v>
      </c>
      <c r="D41" s="429">
        <f t="shared" si="8"/>
        <v>115</v>
      </c>
      <c r="E41" s="429">
        <f t="shared" si="8"/>
        <v>125</v>
      </c>
      <c r="F41" s="429">
        <f t="shared" si="8"/>
        <v>146</v>
      </c>
      <c r="G41" s="429">
        <f t="shared" si="8"/>
        <v>155</v>
      </c>
      <c r="H41" s="429">
        <f t="shared" si="8"/>
        <v>165</v>
      </c>
      <c r="I41" s="429">
        <f aca="true" t="shared" si="9" ref="I41:N41">SUM(I42:I46)</f>
        <v>176</v>
      </c>
      <c r="J41" s="429">
        <f t="shared" si="9"/>
        <v>168</v>
      </c>
      <c r="K41" s="429">
        <f t="shared" si="9"/>
        <v>199</v>
      </c>
      <c r="L41" s="429">
        <f t="shared" si="9"/>
        <v>222</v>
      </c>
      <c r="M41" s="429">
        <f t="shared" si="9"/>
        <v>284</v>
      </c>
      <c r="N41" s="326">
        <f t="shared" si="9"/>
        <v>310</v>
      </c>
    </row>
    <row r="42" spans="1:14" ht="13.5">
      <c r="A42" s="38">
        <v>90</v>
      </c>
      <c r="B42" s="425">
        <v>43</v>
      </c>
      <c r="C42" s="426">
        <v>44</v>
      </c>
      <c r="D42" s="426">
        <v>26</v>
      </c>
      <c r="E42" s="426">
        <v>44</v>
      </c>
      <c r="F42" s="426">
        <v>47</v>
      </c>
      <c r="G42" s="426">
        <v>52</v>
      </c>
      <c r="H42" s="426">
        <v>55</v>
      </c>
      <c r="I42" s="426">
        <v>62</v>
      </c>
      <c r="J42" s="426">
        <v>45</v>
      </c>
      <c r="K42" s="426">
        <v>75</v>
      </c>
      <c r="L42" s="426">
        <v>66</v>
      </c>
      <c r="M42" s="426">
        <v>97</v>
      </c>
      <c r="N42" s="327">
        <v>96</v>
      </c>
    </row>
    <row r="43" spans="1:14" ht="13.5">
      <c r="A43" s="38">
        <v>91</v>
      </c>
      <c r="B43" s="425">
        <v>35</v>
      </c>
      <c r="C43" s="426">
        <v>37</v>
      </c>
      <c r="D43" s="426">
        <v>35</v>
      </c>
      <c r="E43" s="426">
        <v>21</v>
      </c>
      <c r="F43" s="426">
        <v>41</v>
      </c>
      <c r="G43" s="426">
        <v>39</v>
      </c>
      <c r="H43" s="426">
        <v>45</v>
      </c>
      <c r="I43" s="426">
        <v>44</v>
      </c>
      <c r="J43" s="426">
        <v>49</v>
      </c>
      <c r="K43" s="426">
        <v>36</v>
      </c>
      <c r="L43" s="426">
        <v>64</v>
      </c>
      <c r="M43" s="426">
        <v>64</v>
      </c>
      <c r="N43" s="327">
        <v>87</v>
      </c>
    </row>
    <row r="44" spans="1:14" ht="13.5">
      <c r="A44" s="38">
        <v>92</v>
      </c>
      <c r="B44" s="425">
        <v>16</v>
      </c>
      <c r="C44" s="426">
        <v>28</v>
      </c>
      <c r="D44" s="426">
        <v>28</v>
      </c>
      <c r="E44" s="426">
        <v>26</v>
      </c>
      <c r="F44" s="426">
        <v>20</v>
      </c>
      <c r="G44" s="426">
        <v>31</v>
      </c>
      <c r="H44" s="426">
        <v>27</v>
      </c>
      <c r="I44" s="426">
        <v>31</v>
      </c>
      <c r="J44" s="426">
        <v>36</v>
      </c>
      <c r="K44" s="426">
        <v>42</v>
      </c>
      <c r="L44" s="426">
        <v>32</v>
      </c>
      <c r="M44" s="426">
        <v>57</v>
      </c>
      <c r="N44" s="327">
        <v>57</v>
      </c>
    </row>
    <row r="45" spans="1:14" ht="13.5">
      <c r="A45" s="38">
        <v>93</v>
      </c>
      <c r="B45" s="425">
        <v>22</v>
      </c>
      <c r="C45" s="426">
        <v>10</v>
      </c>
      <c r="D45" s="426">
        <v>20</v>
      </c>
      <c r="E45" s="426">
        <v>22</v>
      </c>
      <c r="F45" s="426">
        <v>20</v>
      </c>
      <c r="G45" s="426">
        <v>18</v>
      </c>
      <c r="H45" s="426">
        <v>25</v>
      </c>
      <c r="I45" s="426">
        <v>17</v>
      </c>
      <c r="J45" s="426">
        <v>24</v>
      </c>
      <c r="K45" s="426">
        <v>31</v>
      </c>
      <c r="L45" s="426">
        <v>33</v>
      </c>
      <c r="M45" s="426">
        <v>32</v>
      </c>
      <c r="N45" s="327">
        <v>47</v>
      </c>
    </row>
    <row r="46" spans="1:14" ht="13.5">
      <c r="A46" s="38">
        <v>94</v>
      </c>
      <c r="B46" s="425">
        <v>10</v>
      </c>
      <c r="C46" s="426">
        <v>18</v>
      </c>
      <c r="D46" s="426">
        <v>6</v>
      </c>
      <c r="E46" s="426">
        <v>12</v>
      </c>
      <c r="F46" s="426">
        <v>18</v>
      </c>
      <c r="G46" s="426">
        <v>15</v>
      </c>
      <c r="H46" s="426">
        <v>13</v>
      </c>
      <c r="I46" s="426">
        <v>22</v>
      </c>
      <c r="J46" s="426">
        <v>14</v>
      </c>
      <c r="K46" s="426">
        <v>15</v>
      </c>
      <c r="L46" s="426">
        <v>27</v>
      </c>
      <c r="M46" s="426">
        <v>34</v>
      </c>
      <c r="N46" s="327">
        <v>23</v>
      </c>
    </row>
    <row r="47" spans="1:14" ht="13.5">
      <c r="A47" s="46" t="s">
        <v>147</v>
      </c>
      <c r="B47" s="428">
        <f aca="true" t="shared" si="10" ref="B47:H47">SUM(B48:B52)</f>
        <v>19</v>
      </c>
      <c r="C47" s="429">
        <f t="shared" si="10"/>
        <v>16</v>
      </c>
      <c r="D47" s="429">
        <f t="shared" si="10"/>
        <v>28</v>
      </c>
      <c r="E47" s="429">
        <f t="shared" si="10"/>
        <v>22</v>
      </c>
      <c r="F47" s="429">
        <f t="shared" si="10"/>
        <v>22</v>
      </c>
      <c r="G47" s="429">
        <f t="shared" si="10"/>
        <v>28</v>
      </c>
      <c r="H47" s="429">
        <f t="shared" si="10"/>
        <v>33</v>
      </c>
      <c r="I47" s="429">
        <f aca="true" t="shared" si="11" ref="I47:N47">SUM(I48:I52)</f>
        <v>28</v>
      </c>
      <c r="J47" s="429">
        <f t="shared" si="11"/>
        <v>42</v>
      </c>
      <c r="K47" s="429">
        <f t="shared" si="11"/>
        <v>38</v>
      </c>
      <c r="L47" s="429">
        <f t="shared" si="11"/>
        <v>35</v>
      </c>
      <c r="M47" s="429">
        <f t="shared" si="11"/>
        <v>53</v>
      </c>
      <c r="N47" s="326">
        <f t="shared" si="11"/>
        <v>67</v>
      </c>
    </row>
    <row r="48" spans="1:14" ht="13.5">
      <c r="A48" s="51">
        <v>95</v>
      </c>
      <c r="B48" s="435">
        <v>7</v>
      </c>
      <c r="C48" s="436">
        <v>6</v>
      </c>
      <c r="D48" s="436">
        <v>14</v>
      </c>
      <c r="E48" s="436">
        <v>5</v>
      </c>
      <c r="F48" s="437">
        <v>10</v>
      </c>
      <c r="G48" s="436">
        <v>12</v>
      </c>
      <c r="H48" s="437">
        <v>15</v>
      </c>
      <c r="I48" s="437">
        <v>8</v>
      </c>
      <c r="J48" s="437">
        <v>18</v>
      </c>
      <c r="K48" s="437">
        <v>9</v>
      </c>
      <c r="L48" s="437">
        <v>11</v>
      </c>
      <c r="M48" s="437">
        <v>25</v>
      </c>
      <c r="N48" s="331">
        <v>28</v>
      </c>
    </row>
    <row r="49" spans="1:14" ht="13.5">
      <c r="A49" s="38">
        <v>96</v>
      </c>
      <c r="B49" s="425">
        <v>5</v>
      </c>
      <c r="C49" s="426">
        <v>4</v>
      </c>
      <c r="D49" s="426">
        <v>5</v>
      </c>
      <c r="E49" s="426">
        <v>9</v>
      </c>
      <c r="F49" s="426">
        <v>4</v>
      </c>
      <c r="G49" s="426">
        <v>9</v>
      </c>
      <c r="H49" s="426">
        <v>9</v>
      </c>
      <c r="I49" s="426">
        <v>9</v>
      </c>
      <c r="J49" s="426">
        <v>8</v>
      </c>
      <c r="K49" s="426">
        <v>13</v>
      </c>
      <c r="L49" s="426">
        <v>6</v>
      </c>
      <c r="M49" s="426">
        <v>13</v>
      </c>
      <c r="N49" s="327">
        <v>17</v>
      </c>
    </row>
    <row r="50" spans="1:14" ht="13.5">
      <c r="A50" s="38">
        <v>97</v>
      </c>
      <c r="B50" s="425">
        <v>4</v>
      </c>
      <c r="C50" s="426">
        <v>2</v>
      </c>
      <c r="D50" s="426">
        <v>3</v>
      </c>
      <c r="E50" s="426">
        <v>4</v>
      </c>
      <c r="F50" s="426">
        <v>5</v>
      </c>
      <c r="G50" s="426">
        <v>4</v>
      </c>
      <c r="H50" s="426">
        <v>4</v>
      </c>
      <c r="I50" s="426">
        <v>6</v>
      </c>
      <c r="J50" s="426">
        <v>8</v>
      </c>
      <c r="K50" s="426">
        <v>6</v>
      </c>
      <c r="L50" s="426">
        <v>10</v>
      </c>
      <c r="M50" s="426">
        <v>7</v>
      </c>
      <c r="N50" s="327">
        <v>12</v>
      </c>
    </row>
    <row r="51" spans="1:14" ht="13.5">
      <c r="A51" s="38">
        <v>98</v>
      </c>
      <c r="B51" s="438" t="s">
        <v>149</v>
      </c>
      <c r="C51" s="437">
        <v>4</v>
      </c>
      <c r="D51" s="426">
        <v>2</v>
      </c>
      <c r="E51" s="426">
        <v>2</v>
      </c>
      <c r="F51" s="426">
        <v>1</v>
      </c>
      <c r="G51" s="426">
        <v>3</v>
      </c>
      <c r="H51" s="426">
        <v>3</v>
      </c>
      <c r="I51" s="426">
        <v>2</v>
      </c>
      <c r="J51" s="426">
        <v>6</v>
      </c>
      <c r="K51" s="426">
        <v>7</v>
      </c>
      <c r="L51" s="426">
        <v>4</v>
      </c>
      <c r="M51" s="426">
        <v>6</v>
      </c>
      <c r="N51" s="327">
        <v>6</v>
      </c>
    </row>
    <row r="52" spans="1:14" ht="13.5">
      <c r="A52" s="38">
        <v>99</v>
      </c>
      <c r="B52" s="438">
        <v>3</v>
      </c>
      <c r="C52" s="437" t="s">
        <v>148</v>
      </c>
      <c r="D52" s="426">
        <v>4</v>
      </c>
      <c r="E52" s="426">
        <v>2</v>
      </c>
      <c r="F52" s="426">
        <v>2</v>
      </c>
      <c r="G52" s="437" t="s">
        <v>148</v>
      </c>
      <c r="H52" s="426">
        <v>2</v>
      </c>
      <c r="I52" s="426">
        <v>3</v>
      </c>
      <c r="J52" s="426">
        <v>2</v>
      </c>
      <c r="K52" s="426">
        <v>3</v>
      </c>
      <c r="L52" s="426">
        <v>4</v>
      </c>
      <c r="M52" s="426">
        <v>2</v>
      </c>
      <c r="N52" s="327">
        <v>4</v>
      </c>
    </row>
    <row r="53" spans="1:14" ht="13.5">
      <c r="A53" s="299" t="s">
        <v>150</v>
      </c>
      <c r="B53" s="439" t="s">
        <v>149</v>
      </c>
      <c r="C53" s="440">
        <v>2</v>
      </c>
      <c r="D53" s="440">
        <v>1</v>
      </c>
      <c r="E53" s="440">
        <v>5</v>
      </c>
      <c r="F53" s="440">
        <v>4</v>
      </c>
      <c r="G53" s="440">
        <v>4</v>
      </c>
      <c r="H53" s="440">
        <v>2</v>
      </c>
      <c r="I53" s="440">
        <v>2</v>
      </c>
      <c r="J53" s="440">
        <v>2</v>
      </c>
      <c r="K53" s="440">
        <v>3</v>
      </c>
      <c r="L53" s="440">
        <v>3</v>
      </c>
      <c r="M53" s="440">
        <v>5</v>
      </c>
      <c r="N53" s="332">
        <v>4</v>
      </c>
    </row>
    <row r="54" spans="1:14" ht="14.25" thickBot="1">
      <c r="A54" s="350" t="s">
        <v>491</v>
      </c>
      <c r="B54" s="441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>
        <v>22</v>
      </c>
      <c r="N54" s="333">
        <v>22</v>
      </c>
    </row>
    <row r="55" ht="13.5">
      <c r="N55" s="458" t="s">
        <v>523</v>
      </c>
    </row>
  </sheetData>
  <sheetProtection/>
  <mergeCells count="14">
    <mergeCell ref="N3:N4"/>
    <mergeCell ref="L3:L4"/>
    <mergeCell ref="H3:H4"/>
    <mergeCell ref="I3:I4"/>
    <mergeCell ref="J3:J4"/>
    <mergeCell ref="K3:K4"/>
    <mergeCell ref="M3:M4"/>
    <mergeCell ref="E3:E4"/>
    <mergeCell ref="F3:F4"/>
    <mergeCell ref="G3:G4"/>
    <mergeCell ref="A3:A4"/>
    <mergeCell ref="B3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&amp;L&amp;14人　口</oddHeader>
    <oddFooter>&amp;C&amp;12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B1">
      <selection activeCell="B2" sqref="B2:C23"/>
    </sheetView>
  </sheetViews>
  <sheetFormatPr defaultColWidth="9.50390625" defaultRowHeight="13.5"/>
  <cols>
    <col min="1" max="1" width="11.25390625" style="42" customWidth="1"/>
  </cols>
  <sheetData>
    <row r="1" spans="1:3" ht="13.5">
      <c r="A1" s="4" t="s">
        <v>124</v>
      </c>
      <c r="B1" s="4" t="s">
        <v>133</v>
      </c>
      <c r="C1" s="4" t="s">
        <v>134</v>
      </c>
    </row>
    <row r="2" spans="1:5" ht="13.5">
      <c r="A2" s="300" t="s">
        <v>492</v>
      </c>
      <c r="B2" s="302">
        <v>-488</v>
      </c>
      <c r="C2" s="301">
        <v>419</v>
      </c>
      <c r="D2" s="1"/>
      <c r="E2" s="268"/>
    </row>
    <row r="3" spans="1:5" ht="13.5">
      <c r="A3" s="300" t="s">
        <v>493</v>
      </c>
      <c r="B3" s="302">
        <v>-597</v>
      </c>
      <c r="C3" s="301">
        <v>542</v>
      </c>
      <c r="D3" s="1"/>
      <c r="E3" s="268"/>
    </row>
    <row r="4" spans="1:5" ht="13.5">
      <c r="A4" s="300" t="s">
        <v>494</v>
      </c>
      <c r="B4" s="302">
        <v>-658</v>
      </c>
      <c r="C4" s="301">
        <v>651</v>
      </c>
      <c r="D4" s="1"/>
      <c r="E4" s="268"/>
    </row>
    <row r="5" spans="1:5" ht="13.5">
      <c r="A5" s="300" t="s">
        <v>495</v>
      </c>
      <c r="B5" s="302">
        <v>-656</v>
      </c>
      <c r="C5" s="301">
        <v>669</v>
      </c>
      <c r="D5" s="1"/>
      <c r="E5" s="268"/>
    </row>
    <row r="6" spans="1:5" ht="13.5">
      <c r="A6" s="300" t="s">
        <v>496</v>
      </c>
      <c r="B6" s="302">
        <v>-363</v>
      </c>
      <c r="C6" s="301">
        <v>401</v>
      </c>
      <c r="D6" s="1"/>
      <c r="E6" s="268"/>
    </row>
    <row r="7" spans="1:5" ht="13.5">
      <c r="A7" s="300" t="s">
        <v>497</v>
      </c>
      <c r="B7" s="302">
        <v>-575</v>
      </c>
      <c r="C7" s="301">
        <v>543</v>
      </c>
      <c r="D7" s="1"/>
      <c r="E7" s="1"/>
    </row>
    <row r="8" spans="1:5" ht="13.5">
      <c r="A8" s="300" t="s">
        <v>498</v>
      </c>
      <c r="B8" s="302">
        <v>-650</v>
      </c>
      <c r="C8" s="301">
        <v>628</v>
      </c>
      <c r="D8" s="1"/>
      <c r="E8" s="1"/>
    </row>
    <row r="9" spans="1:5" ht="13.5">
      <c r="A9" s="300" t="s">
        <v>499</v>
      </c>
      <c r="B9" s="302">
        <v>-668</v>
      </c>
      <c r="C9" s="301">
        <v>638</v>
      </c>
      <c r="D9" s="1"/>
      <c r="E9" s="1"/>
    </row>
    <row r="10" spans="1:5" ht="13.5">
      <c r="A10" s="300" t="s">
        <v>500</v>
      </c>
      <c r="B10" s="302">
        <v>-663</v>
      </c>
      <c r="C10" s="301">
        <v>652</v>
      </c>
      <c r="D10" s="1"/>
      <c r="E10" s="1"/>
    </row>
    <row r="11" spans="1:5" ht="13.5">
      <c r="A11" s="300" t="s">
        <v>501</v>
      </c>
      <c r="B11" s="302">
        <v>-729</v>
      </c>
      <c r="C11" s="301">
        <v>760</v>
      </c>
      <c r="D11" s="1"/>
      <c r="E11" s="1"/>
    </row>
    <row r="12" spans="1:3" ht="13.5">
      <c r="A12" s="300" t="s">
        <v>502</v>
      </c>
      <c r="B12" s="302">
        <v>-903</v>
      </c>
      <c r="C12" s="301">
        <v>857</v>
      </c>
    </row>
    <row r="13" spans="1:3" ht="13.5">
      <c r="A13" s="300" t="s">
        <v>503</v>
      </c>
      <c r="B13" s="302">
        <v>-1143</v>
      </c>
      <c r="C13" s="301">
        <v>997</v>
      </c>
    </row>
    <row r="14" spans="1:3" ht="13.5">
      <c r="A14" s="300" t="s">
        <v>504</v>
      </c>
      <c r="B14" s="302">
        <v>-711</v>
      </c>
      <c r="C14" s="301">
        <v>715</v>
      </c>
    </row>
    <row r="15" spans="1:3" ht="13.5">
      <c r="A15" s="300" t="s">
        <v>505</v>
      </c>
      <c r="B15" s="302">
        <v>-697</v>
      </c>
      <c r="C15" s="301">
        <v>815</v>
      </c>
    </row>
    <row r="16" spans="1:3" ht="13.5">
      <c r="A16" s="300" t="s">
        <v>506</v>
      </c>
      <c r="B16" s="302">
        <v>-732</v>
      </c>
      <c r="C16" s="301">
        <v>965</v>
      </c>
    </row>
    <row r="17" spans="1:3" ht="13.5">
      <c r="A17" s="300" t="s">
        <v>507</v>
      </c>
      <c r="B17" s="302">
        <v>-759</v>
      </c>
      <c r="C17" s="301">
        <v>988</v>
      </c>
    </row>
    <row r="18" spans="1:3" ht="13.5">
      <c r="A18" s="300" t="s">
        <v>508</v>
      </c>
      <c r="B18" s="302">
        <v>-495</v>
      </c>
      <c r="C18" s="301">
        <v>781</v>
      </c>
    </row>
    <row r="19" spans="1:3" ht="13.5">
      <c r="A19" s="300" t="s">
        <v>509</v>
      </c>
      <c r="B19" s="302">
        <v>-200</v>
      </c>
      <c r="C19" s="301">
        <v>444</v>
      </c>
    </row>
    <row r="20" spans="1:3" ht="13.5">
      <c r="A20" s="300" t="s">
        <v>510</v>
      </c>
      <c r="B20" s="302">
        <v>-70</v>
      </c>
      <c r="C20" s="301">
        <v>240</v>
      </c>
    </row>
    <row r="21" spans="1:3" ht="13.5">
      <c r="A21" s="300" t="s">
        <v>511</v>
      </c>
      <c r="B21" s="302">
        <v>-7</v>
      </c>
      <c r="C21" s="301">
        <v>60</v>
      </c>
    </row>
    <row r="22" spans="1:3" ht="13.5">
      <c r="A22" s="300" t="s">
        <v>512</v>
      </c>
      <c r="B22" s="303">
        <v>0</v>
      </c>
      <c r="C22" s="301">
        <v>4</v>
      </c>
    </row>
    <row r="23" spans="1:3" s="50" customFormat="1" ht="13.5">
      <c r="A23" s="269"/>
      <c r="B23" s="452">
        <f>SUM(B2:B22)</f>
        <v>-11764</v>
      </c>
      <c r="C23" s="453">
        <f>SUM(C2:C22)</f>
        <v>12769</v>
      </c>
    </row>
    <row r="24" s="50" customFormat="1" ht="13.5">
      <c r="A24" s="269"/>
    </row>
    <row r="25" s="50" customFormat="1" ht="13.5">
      <c r="A25" s="269"/>
    </row>
    <row r="26" s="50" customFormat="1" ht="13.5">
      <c r="A26" s="269"/>
    </row>
    <row r="27" s="50" customFormat="1" ht="13.5">
      <c r="A27" s="269"/>
    </row>
    <row r="28" s="50" customFormat="1" ht="13.5">
      <c r="A28" s="269"/>
    </row>
    <row r="29" s="50" customFormat="1" ht="13.5">
      <c r="A29" s="269"/>
    </row>
    <row r="30" s="50" customFormat="1" ht="13.5">
      <c r="A30" s="269"/>
    </row>
    <row r="31" s="50" customFormat="1" ht="13.5">
      <c r="A31" s="269"/>
    </row>
    <row r="32" s="50" customFormat="1" ht="13.5">
      <c r="A32" s="269"/>
    </row>
    <row r="33" s="50" customFormat="1" ht="13.5">
      <c r="A33" s="269"/>
    </row>
    <row r="34" s="50" customFormat="1" ht="13.5">
      <c r="A34" s="269"/>
    </row>
    <row r="35" s="50" customFormat="1" ht="13.5">
      <c r="A35" s="269"/>
    </row>
    <row r="36" s="50" customFormat="1" ht="13.5">
      <c r="A36" s="269"/>
    </row>
    <row r="37" s="50" customFormat="1" ht="13.5">
      <c r="A37" s="269"/>
    </row>
    <row r="38" s="50" customFormat="1" ht="13.5">
      <c r="A38" s="269"/>
    </row>
    <row r="39" s="50" customFormat="1" ht="13.5">
      <c r="A39" s="269"/>
    </row>
    <row r="40" s="50" customFormat="1" ht="13.5">
      <c r="A40" s="269"/>
    </row>
    <row r="41" s="50" customFormat="1" ht="13.5">
      <c r="A41" s="269"/>
    </row>
    <row r="42" s="50" customFormat="1" ht="13.5">
      <c r="A42" s="269"/>
    </row>
    <row r="43" s="50" customFormat="1" ht="13.5">
      <c r="A43" s="269"/>
    </row>
    <row r="44" s="50" customFormat="1" ht="13.5">
      <c r="A44" s="269"/>
    </row>
    <row r="45" s="50" customFormat="1" ht="13.5">
      <c r="A45" s="269"/>
    </row>
    <row r="46" s="50" customFormat="1" ht="13.5">
      <c r="A46" s="269"/>
    </row>
    <row r="47" s="50" customFormat="1" ht="13.5">
      <c r="A47" s="269"/>
    </row>
    <row r="48" s="50" customFormat="1" ht="13.5">
      <c r="A48" s="269"/>
    </row>
    <row r="49" s="50" customFormat="1" ht="13.5">
      <c r="A49" s="269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R53"/>
  <sheetViews>
    <sheetView zoomScalePageLayoutView="0" workbookViewId="0" topLeftCell="A1">
      <selection activeCell="N3" sqref="N3:P3"/>
    </sheetView>
  </sheetViews>
  <sheetFormatPr defaultColWidth="9.00390625" defaultRowHeight="13.5"/>
  <cols>
    <col min="1" max="1" width="8.75390625" style="355" customWidth="1"/>
    <col min="2" max="2" width="5.625" style="355" customWidth="1"/>
    <col min="3" max="4" width="5.50390625" style="355" customWidth="1"/>
    <col min="5" max="5" width="5.625" style="355" customWidth="1"/>
    <col min="6" max="7" width="5.50390625" style="355" customWidth="1"/>
    <col min="8" max="8" width="5.625" style="355" customWidth="1"/>
    <col min="9" max="10" width="5.50390625" style="355" customWidth="1"/>
    <col min="11" max="11" width="5.625" style="355" customWidth="1"/>
    <col min="12" max="13" width="5.50390625" style="355" customWidth="1"/>
    <col min="14" max="14" width="5.625" style="355" customWidth="1"/>
    <col min="15" max="16" width="5.50390625" style="355" customWidth="1"/>
    <col min="17" max="16384" width="9.00390625" style="355" customWidth="1"/>
  </cols>
  <sheetData>
    <row r="1" spans="1:18" ht="17.25">
      <c r="A1" s="368" t="s">
        <v>580</v>
      </c>
      <c r="R1" s="367"/>
    </row>
    <row r="2" ht="14.25" thickBot="1">
      <c r="P2" s="559" t="s">
        <v>604</v>
      </c>
    </row>
    <row r="3" spans="1:16" ht="13.5">
      <c r="A3" s="598" t="s">
        <v>124</v>
      </c>
      <c r="B3" s="591" t="s">
        <v>160</v>
      </c>
      <c r="C3" s="592"/>
      <c r="D3" s="592"/>
      <c r="E3" s="591" t="s">
        <v>161</v>
      </c>
      <c r="F3" s="592"/>
      <c r="G3" s="593"/>
      <c r="H3" s="591" t="s">
        <v>162</v>
      </c>
      <c r="I3" s="592"/>
      <c r="J3" s="593"/>
      <c r="K3" s="591" t="s">
        <v>163</v>
      </c>
      <c r="L3" s="592"/>
      <c r="M3" s="593"/>
      <c r="N3" s="602" t="s">
        <v>164</v>
      </c>
      <c r="O3" s="603"/>
      <c r="P3" s="604"/>
    </row>
    <row r="4" spans="1:16" ht="6" customHeight="1">
      <c r="A4" s="599"/>
      <c r="B4" s="594" t="s">
        <v>165</v>
      </c>
      <c r="C4" s="596"/>
      <c r="D4" s="597"/>
      <c r="E4" s="594" t="s">
        <v>165</v>
      </c>
      <c r="F4" s="596"/>
      <c r="G4" s="597"/>
      <c r="H4" s="594" t="s">
        <v>165</v>
      </c>
      <c r="I4" s="596"/>
      <c r="J4" s="597"/>
      <c r="K4" s="594" t="s">
        <v>165</v>
      </c>
      <c r="L4" s="596"/>
      <c r="M4" s="597"/>
      <c r="N4" s="594" t="s">
        <v>165</v>
      </c>
      <c r="O4" s="596"/>
      <c r="P4" s="597"/>
    </row>
    <row r="5" spans="1:18" s="562" customFormat="1" ht="14.25" thickBot="1">
      <c r="A5" s="600"/>
      <c r="B5" s="595"/>
      <c r="C5" s="454" t="s">
        <v>133</v>
      </c>
      <c r="D5" s="448" t="s">
        <v>134</v>
      </c>
      <c r="E5" s="595"/>
      <c r="F5" s="454" t="s">
        <v>133</v>
      </c>
      <c r="G5" s="448" t="s">
        <v>134</v>
      </c>
      <c r="H5" s="595"/>
      <c r="I5" s="454" t="s">
        <v>133</v>
      </c>
      <c r="J5" s="448" t="s">
        <v>134</v>
      </c>
      <c r="K5" s="595"/>
      <c r="L5" s="454" t="s">
        <v>133</v>
      </c>
      <c r="M5" s="448" t="s">
        <v>134</v>
      </c>
      <c r="N5" s="595"/>
      <c r="O5" s="454" t="s">
        <v>133</v>
      </c>
      <c r="P5" s="448" t="s">
        <v>134</v>
      </c>
      <c r="Q5" s="560"/>
      <c r="R5" s="561"/>
    </row>
    <row r="6" spans="1:16" ht="14.25" thickTop="1">
      <c r="A6" s="362" t="s">
        <v>166</v>
      </c>
      <c r="B6" s="390"/>
      <c r="C6" s="386"/>
      <c r="D6" s="385"/>
      <c r="E6" s="390"/>
      <c r="F6" s="455"/>
      <c r="G6" s="385"/>
      <c r="H6" s="390"/>
      <c r="I6" s="455"/>
      <c r="J6" s="385"/>
      <c r="K6" s="390"/>
      <c r="L6" s="455"/>
      <c r="M6" s="385"/>
      <c r="N6" s="390"/>
      <c r="O6" s="455"/>
      <c r="P6" s="385"/>
    </row>
    <row r="7" spans="1:16" ht="13.5">
      <c r="A7" s="360"/>
      <c r="B7" s="540">
        <f>SUM(C7:D7)</f>
        <v>7910</v>
      </c>
      <c r="C7" s="541">
        <f>SUM(C8:C26)</f>
        <v>3792</v>
      </c>
      <c r="D7" s="542">
        <f>SUM(D8:D26)</f>
        <v>4118</v>
      </c>
      <c r="E7" s="540">
        <f>SUM(F7:G7)</f>
        <v>2309</v>
      </c>
      <c r="F7" s="541">
        <f>SUM(F8:F26)</f>
        <v>1102</v>
      </c>
      <c r="G7" s="542">
        <f>SUM(G8:G26)</f>
        <v>1207</v>
      </c>
      <c r="H7" s="540">
        <f aca="true" t="shared" si="0" ref="H7:H26">SUM(I7:J7)</f>
        <v>3061</v>
      </c>
      <c r="I7" s="541">
        <f>SUM(I8:I26)</f>
        <v>1474</v>
      </c>
      <c r="J7" s="542">
        <f>SUM(J8:J26)</f>
        <v>1587</v>
      </c>
      <c r="K7" s="540">
        <f aca="true" t="shared" si="1" ref="K7:K26">SUM(L7:M7)</f>
        <v>2106</v>
      </c>
      <c r="L7" s="541">
        <f>SUM(L8:L26)</f>
        <v>1003</v>
      </c>
      <c r="M7" s="542">
        <f>SUM(M8:M26)</f>
        <v>1103</v>
      </c>
      <c r="N7" s="540">
        <f aca="true" t="shared" si="2" ref="N7:N26">SUM(O7:P7)</f>
        <v>1510</v>
      </c>
      <c r="O7" s="541">
        <f>SUM(O8:O26)</f>
        <v>753</v>
      </c>
      <c r="P7" s="542">
        <f>SUM(P8:P26)</f>
        <v>757</v>
      </c>
    </row>
    <row r="8" spans="1:16" ht="13.5">
      <c r="A8" s="359" t="s">
        <v>547</v>
      </c>
      <c r="B8" s="531">
        <f aca="true" t="shared" si="3" ref="B8:B26">C8+D8</f>
        <v>357</v>
      </c>
      <c r="C8" s="532">
        <v>186</v>
      </c>
      <c r="D8" s="533">
        <v>171</v>
      </c>
      <c r="E8" s="531">
        <f aca="true" t="shared" si="4" ref="E8:E26">F8+G8</f>
        <v>95</v>
      </c>
      <c r="F8" s="532">
        <v>41</v>
      </c>
      <c r="G8" s="533">
        <v>54</v>
      </c>
      <c r="H8" s="531">
        <f t="shared" si="0"/>
        <v>117</v>
      </c>
      <c r="I8" s="532">
        <v>63</v>
      </c>
      <c r="J8" s="533">
        <v>54</v>
      </c>
      <c r="K8" s="531">
        <f t="shared" si="1"/>
        <v>59</v>
      </c>
      <c r="L8" s="532">
        <v>36</v>
      </c>
      <c r="M8" s="533">
        <v>23</v>
      </c>
      <c r="N8" s="531">
        <f t="shared" si="2"/>
        <v>50</v>
      </c>
      <c r="O8" s="532">
        <v>27</v>
      </c>
      <c r="P8" s="533">
        <v>23</v>
      </c>
    </row>
    <row r="9" spans="1:16" ht="13.5">
      <c r="A9" s="358" t="s">
        <v>546</v>
      </c>
      <c r="B9" s="531">
        <f t="shared" si="3"/>
        <v>454</v>
      </c>
      <c r="C9" s="532">
        <v>242</v>
      </c>
      <c r="D9" s="533">
        <v>212</v>
      </c>
      <c r="E9" s="531">
        <f t="shared" si="4"/>
        <v>103</v>
      </c>
      <c r="F9" s="532">
        <v>51</v>
      </c>
      <c r="G9" s="533">
        <v>52</v>
      </c>
      <c r="H9" s="531">
        <f t="shared" si="0"/>
        <v>135</v>
      </c>
      <c r="I9" s="532">
        <v>75</v>
      </c>
      <c r="J9" s="533">
        <v>60</v>
      </c>
      <c r="K9" s="531">
        <f t="shared" si="1"/>
        <v>84</v>
      </c>
      <c r="L9" s="532">
        <v>38</v>
      </c>
      <c r="M9" s="533">
        <v>46</v>
      </c>
      <c r="N9" s="531">
        <f t="shared" si="2"/>
        <v>82</v>
      </c>
      <c r="O9" s="532">
        <v>43</v>
      </c>
      <c r="P9" s="533">
        <v>39</v>
      </c>
    </row>
    <row r="10" spans="1:16" ht="13.5">
      <c r="A10" s="359" t="s">
        <v>545</v>
      </c>
      <c r="B10" s="531">
        <f t="shared" si="3"/>
        <v>441</v>
      </c>
      <c r="C10" s="532">
        <v>226</v>
      </c>
      <c r="D10" s="533">
        <v>215</v>
      </c>
      <c r="E10" s="531">
        <f t="shared" si="4"/>
        <v>134</v>
      </c>
      <c r="F10" s="532">
        <v>68</v>
      </c>
      <c r="G10" s="533">
        <v>66</v>
      </c>
      <c r="H10" s="531">
        <f t="shared" si="0"/>
        <v>179</v>
      </c>
      <c r="I10" s="532">
        <v>84</v>
      </c>
      <c r="J10" s="533">
        <v>95</v>
      </c>
      <c r="K10" s="531">
        <f t="shared" si="1"/>
        <v>101</v>
      </c>
      <c r="L10" s="532">
        <v>52</v>
      </c>
      <c r="M10" s="533">
        <v>49</v>
      </c>
      <c r="N10" s="531">
        <f t="shared" si="2"/>
        <v>95</v>
      </c>
      <c r="O10" s="532">
        <v>47</v>
      </c>
      <c r="P10" s="533">
        <v>48</v>
      </c>
    </row>
    <row r="11" spans="1:16" ht="13.5">
      <c r="A11" s="358" t="s">
        <v>544</v>
      </c>
      <c r="B11" s="531">
        <f t="shared" si="3"/>
        <v>388</v>
      </c>
      <c r="C11" s="532">
        <v>196</v>
      </c>
      <c r="D11" s="533">
        <v>192</v>
      </c>
      <c r="E11" s="531">
        <f t="shared" si="4"/>
        <v>134</v>
      </c>
      <c r="F11" s="532">
        <v>63</v>
      </c>
      <c r="G11" s="533">
        <v>71</v>
      </c>
      <c r="H11" s="531">
        <f t="shared" si="0"/>
        <v>168</v>
      </c>
      <c r="I11" s="532">
        <v>85</v>
      </c>
      <c r="J11" s="533">
        <v>83</v>
      </c>
      <c r="K11" s="531">
        <f t="shared" si="1"/>
        <v>99</v>
      </c>
      <c r="L11" s="532">
        <v>41</v>
      </c>
      <c r="M11" s="533">
        <v>58</v>
      </c>
      <c r="N11" s="531">
        <f t="shared" si="2"/>
        <v>76</v>
      </c>
      <c r="O11" s="532">
        <v>36</v>
      </c>
      <c r="P11" s="533">
        <v>40</v>
      </c>
    </row>
    <row r="12" spans="1:18" ht="13.5">
      <c r="A12" s="359" t="s">
        <v>543</v>
      </c>
      <c r="B12" s="531">
        <f t="shared" si="3"/>
        <v>250</v>
      </c>
      <c r="C12" s="532">
        <v>107</v>
      </c>
      <c r="D12" s="533">
        <v>143</v>
      </c>
      <c r="E12" s="531">
        <f t="shared" si="4"/>
        <v>83</v>
      </c>
      <c r="F12" s="532">
        <v>36</v>
      </c>
      <c r="G12" s="533">
        <v>47</v>
      </c>
      <c r="H12" s="531">
        <f t="shared" si="0"/>
        <v>150</v>
      </c>
      <c r="I12" s="532">
        <v>74</v>
      </c>
      <c r="J12" s="533">
        <v>76</v>
      </c>
      <c r="K12" s="531">
        <f t="shared" si="1"/>
        <v>80</v>
      </c>
      <c r="L12" s="532">
        <v>44</v>
      </c>
      <c r="M12" s="533">
        <v>36</v>
      </c>
      <c r="N12" s="531">
        <f t="shared" si="2"/>
        <v>55</v>
      </c>
      <c r="O12" s="532">
        <v>33</v>
      </c>
      <c r="P12" s="533">
        <v>22</v>
      </c>
      <c r="R12" s="367"/>
    </row>
    <row r="13" spans="1:16" ht="13.5">
      <c r="A13" s="358" t="s">
        <v>542</v>
      </c>
      <c r="B13" s="531">
        <f t="shared" si="3"/>
        <v>456</v>
      </c>
      <c r="C13" s="532">
        <v>229</v>
      </c>
      <c r="D13" s="533">
        <v>227</v>
      </c>
      <c r="E13" s="531">
        <f t="shared" si="4"/>
        <v>121</v>
      </c>
      <c r="F13" s="532">
        <v>61</v>
      </c>
      <c r="G13" s="533">
        <v>60</v>
      </c>
      <c r="H13" s="531">
        <f t="shared" si="0"/>
        <v>179</v>
      </c>
      <c r="I13" s="532">
        <v>79</v>
      </c>
      <c r="J13" s="533">
        <v>100</v>
      </c>
      <c r="K13" s="531">
        <f t="shared" si="1"/>
        <v>85</v>
      </c>
      <c r="L13" s="532">
        <v>43</v>
      </c>
      <c r="M13" s="533">
        <v>42</v>
      </c>
      <c r="N13" s="531">
        <f t="shared" si="2"/>
        <v>66</v>
      </c>
      <c r="O13" s="532">
        <v>39</v>
      </c>
      <c r="P13" s="533">
        <v>27</v>
      </c>
    </row>
    <row r="14" spans="1:16" ht="13.5">
      <c r="A14" s="359" t="s">
        <v>541</v>
      </c>
      <c r="B14" s="531">
        <f t="shared" si="3"/>
        <v>482</v>
      </c>
      <c r="C14" s="532">
        <v>236</v>
      </c>
      <c r="D14" s="533">
        <v>246</v>
      </c>
      <c r="E14" s="531">
        <f t="shared" si="4"/>
        <v>142</v>
      </c>
      <c r="F14" s="532">
        <v>75</v>
      </c>
      <c r="G14" s="533">
        <v>67</v>
      </c>
      <c r="H14" s="531">
        <f t="shared" si="0"/>
        <v>143</v>
      </c>
      <c r="I14" s="532">
        <v>77</v>
      </c>
      <c r="J14" s="533">
        <v>66</v>
      </c>
      <c r="K14" s="531">
        <f t="shared" si="1"/>
        <v>95</v>
      </c>
      <c r="L14" s="532">
        <v>47</v>
      </c>
      <c r="M14" s="533">
        <v>48</v>
      </c>
      <c r="N14" s="531">
        <f t="shared" si="2"/>
        <v>65</v>
      </c>
      <c r="O14" s="532">
        <v>35</v>
      </c>
      <c r="P14" s="533">
        <v>30</v>
      </c>
    </row>
    <row r="15" spans="1:18" ht="13.5">
      <c r="A15" s="359" t="s">
        <v>540</v>
      </c>
      <c r="B15" s="531">
        <f t="shared" si="3"/>
        <v>516</v>
      </c>
      <c r="C15" s="532">
        <v>270</v>
      </c>
      <c r="D15" s="533">
        <v>246</v>
      </c>
      <c r="E15" s="531">
        <f t="shared" si="4"/>
        <v>121</v>
      </c>
      <c r="F15" s="532">
        <v>63</v>
      </c>
      <c r="G15" s="533">
        <v>58</v>
      </c>
      <c r="H15" s="531">
        <f t="shared" si="0"/>
        <v>154</v>
      </c>
      <c r="I15" s="532">
        <v>77</v>
      </c>
      <c r="J15" s="533">
        <v>77</v>
      </c>
      <c r="K15" s="531">
        <f t="shared" si="1"/>
        <v>82</v>
      </c>
      <c r="L15" s="532">
        <v>44</v>
      </c>
      <c r="M15" s="533">
        <v>38</v>
      </c>
      <c r="N15" s="531">
        <f t="shared" si="2"/>
        <v>58</v>
      </c>
      <c r="O15" s="532">
        <v>30</v>
      </c>
      <c r="P15" s="533">
        <v>28</v>
      </c>
      <c r="R15" s="367"/>
    </row>
    <row r="16" spans="1:16" ht="13.5">
      <c r="A16" s="359" t="s">
        <v>539</v>
      </c>
      <c r="B16" s="531">
        <f t="shared" si="3"/>
        <v>488</v>
      </c>
      <c r="C16" s="532">
        <v>242</v>
      </c>
      <c r="D16" s="533">
        <v>246</v>
      </c>
      <c r="E16" s="531">
        <f t="shared" si="4"/>
        <v>148</v>
      </c>
      <c r="F16" s="532">
        <v>67</v>
      </c>
      <c r="G16" s="533">
        <v>81</v>
      </c>
      <c r="H16" s="531">
        <f t="shared" si="0"/>
        <v>179</v>
      </c>
      <c r="I16" s="532">
        <v>90</v>
      </c>
      <c r="J16" s="533">
        <v>89</v>
      </c>
      <c r="K16" s="531">
        <f t="shared" si="1"/>
        <v>99</v>
      </c>
      <c r="L16" s="532">
        <v>45</v>
      </c>
      <c r="M16" s="533">
        <v>54</v>
      </c>
      <c r="N16" s="531">
        <f t="shared" si="2"/>
        <v>92</v>
      </c>
      <c r="O16" s="532">
        <v>47</v>
      </c>
      <c r="P16" s="533">
        <v>45</v>
      </c>
    </row>
    <row r="17" spans="1:16" ht="13.5">
      <c r="A17" s="359" t="s">
        <v>538</v>
      </c>
      <c r="B17" s="531">
        <f t="shared" si="3"/>
        <v>469</v>
      </c>
      <c r="C17" s="532">
        <v>236</v>
      </c>
      <c r="D17" s="533">
        <v>233</v>
      </c>
      <c r="E17" s="531">
        <f t="shared" si="4"/>
        <v>128</v>
      </c>
      <c r="F17" s="532">
        <v>67</v>
      </c>
      <c r="G17" s="533">
        <v>61</v>
      </c>
      <c r="H17" s="531">
        <f t="shared" si="0"/>
        <v>206</v>
      </c>
      <c r="I17" s="532">
        <v>107</v>
      </c>
      <c r="J17" s="533">
        <v>99</v>
      </c>
      <c r="K17" s="531">
        <f t="shared" si="1"/>
        <v>112</v>
      </c>
      <c r="L17" s="532">
        <v>52</v>
      </c>
      <c r="M17" s="533">
        <v>60</v>
      </c>
      <c r="N17" s="531">
        <f t="shared" si="2"/>
        <v>128</v>
      </c>
      <c r="O17" s="532">
        <v>72</v>
      </c>
      <c r="P17" s="533">
        <v>56</v>
      </c>
    </row>
    <row r="18" spans="1:16" ht="13.5">
      <c r="A18" s="359" t="s">
        <v>554</v>
      </c>
      <c r="B18" s="531">
        <f t="shared" si="3"/>
        <v>551</v>
      </c>
      <c r="C18" s="532">
        <v>267</v>
      </c>
      <c r="D18" s="533">
        <v>284</v>
      </c>
      <c r="E18" s="531">
        <f t="shared" si="4"/>
        <v>179</v>
      </c>
      <c r="F18" s="532">
        <v>91</v>
      </c>
      <c r="G18" s="533">
        <v>88</v>
      </c>
      <c r="H18" s="531">
        <f t="shared" si="0"/>
        <v>230</v>
      </c>
      <c r="I18" s="532">
        <v>118</v>
      </c>
      <c r="J18" s="533">
        <v>112</v>
      </c>
      <c r="K18" s="531">
        <f t="shared" si="1"/>
        <v>169</v>
      </c>
      <c r="L18" s="532">
        <v>86</v>
      </c>
      <c r="M18" s="533">
        <v>83</v>
      </c>
      <c r="N18" s="531">
        <f t="shared" si="2"/>
        <v>115</v>
      </c>
      <c r="O18" s="532">
        <v>59</v>
      </c>
      <c r="P18" s="533">
        <v>56</v>
      </c>
    </row>
    <row r="19" spans="1:16" ht="13.5">
      <c r="A19" s="359" t="s">
        <v>553</v>
      </c>
      <c r="B19" s="531">
        <f t="shared" si="3"/>
        <v>604</v>
      </c>
      <c r="C19" s="532">
        <v>307</v>
      </c>
      <c r="D19" s="533">
        <v>297</v>
      </c>
      <c r="E19" s="531">
        <f t="shared" si="4"/>
        <v>190</v>
      </c>
      <c r="F19" s="532">
        <v>113</v>
      </c>
      <c r="G19" s="533">
        <v>77</v>
      </c>
      <c r="H19" s="531">
        <f t="shared" si="0"/>
        <v>212</v>
      </c>
      <c r="I19" s="532">
        <v>120</v>
      </c>
      <c r="J19" s="533">
        <v>92</v>
      </c>
      <c r="K19" s="531">
        <f t="shared" si="1"/>
        <v>203</v>
      </c>
      <c r="L19" s="532">
        <v>115</v>
      </c>
      <c r="M19" s="533">
        <v>88</v>
      </c>
      <c r="N19" s="531">
        <f t="shared" si="2"/>
        <v>108</v>
      </c>
      <c r="O19" s="532">
        <v>62</v>
      </c>
      <c r="P19" s="533">
        <v>46</v>
      </c>
    </row>
    <row r="20" spans="1:16" ht="13.5">
      <c r="A20" s="359" t="s">
        <v>552</v>
      </c>
      <c r="B20" s="531">
        <f t="shared" si="3"/>
        <v>495</v>
      </c>
      <c r="C20" s="532">
        <v>242</v>
      </c>
      <c r="D20" s="533">
        <v>253</v>
      </c>
      <c r="E20" s="531">
        <f t="shared" si="4"/>
        <v>134</v>
      </c>
      <c r="F20" s="532">
        <v>62</v>
      </c>
      <c r="G20" s="533">
        <v>72</v>
      </c>
      <c r="H20" s="531">
        <f t="shared" si="0"/>
        <v>156</v>
      </c>
      <c r="I20" s="532">
        <v>82</v>
      </c>
      <c r="J20" s="533">
        <v>74</v>
      </c>
      <c r="K20" s="531">
        <f t="shared" si="1"/>
        <v>139</v>
      </c>
      <c r="L20" s="532">
        <v>83</v>
      </c>
      <c r="M20" s="533">
        <v>56</v>
      </c>
      <c r="N20" s="531">
        <f t="shared" si="2"/>
        <v>74</v>
      </c>
      <c r="O20" s="532">
        <v>37</v>
      </c>
      <c r="P20" s="533">
        <v>37</v>
      </c>
    </row>
    <row r="21" spans="1:16" ht="13.5">
      <c r="A21" s="359" t="s">
        <v>551</v>
      </c>
      <c r="B21" s="531">
        <f t="shared" si="3"/>
        <v>469</v>
      </c>
      <c r="C21" s="532">
        <v>205</v>
      </c>
      <c r="D21" s="533">
        <v>264</v>
      </c>
      <c r="E21" s="531">
        <f t="shared" si="4"/>
        <v>127</v>
      </c>
      <c r="F21" s="532">
        <v>57</v>
      </c>
      <c r="G21" s="533">
        <v>70</v>
      </c>
      <c r="H21" s="531">
        <f t="shared" si="0"/>
        <v>191</v>
      </c>
      <c r="I21" s="532">
        <v>78</v>
      </c>
      <c r="J21" s="533">
        <v>113</v>
      </c>
      <c r="K21" s="531">
        <f t="shared" si="1"/>
        <v>153</v>
      </c>
      <c r="L21" s="532">
        <v>66</v>
      </c>
      <c r="M21" s="533">
        <v>87</v>
      </c>
      <c r="N21" s="531">
        <f t="shared" si="2"/>
        <v>95</v>
      </c>
      <c r="O21" s="532">
        <v>34</v>
      </c>
      <c r="P21" s="533">
        <v>61</v>
      </c>
    </row>
    <row r="22" spans="1:16" ht="13.5">
      <c r="A22" s="359" t="s">
        <v>550</v>
      </c>
      <c r="B22" s="531">
        <f t="shared" si="3"/>
        <v>517</v>
      </c>
      <c r="C22" s="532">
        <v>223</v>
      </c>
      <c r="D22" s="533">
        <v>294</v>
      </c>
      <c r="E22" s="531">
        <f t="shared" si="4"/>
        <v>155</v>
      </c>
      <c r="F22" s="532">
        <v>67</v>
      </c>
      <c r="G22" s="533">
        <v>88</v>
      </c>
      <c r="H22" s="531">
        <f t="shared" si="0"/>
        <v>192</v>
      </c>
      <c r="I22" s="532">
        <v>90</v>
      </c>
      <c r="J22" s="533">
        <v>102</v>
      </c>
      <c r="K22" s="531">
        <f t="shared" si="1"/>
        <v>165</v>
      </c>
      <c r="L22" s="532">
        <v>79</v>
      </c>
      <c r="M22" s="533">
        <v>86</v>
      </c>
      <c r="N22" s="531">
        <f t="shared" si="2"/>
        <v>123</v>
      </c>
      <c r="O22" s="532">
        <v>58</v>
      </c>
      <c r="P22" s="533">
        <v>65</v>
      </c>
    </row>
    <row r="23" spans="1:16" ht="13.5">
      <c r="A23" s="359" t="s">
        <v>549</v>
      </c>
      <c r="B23" s="531">
        <f t="shared" si="3"/>
        <v>446</v>
      </c>
      <c r="C23" s="532">
        <v>208</v>
      </c>
      <c r="D23" s="533">
        <v>238</v>
      </c>
      <c r="E23" s="531">
        <f t="shared" si="4"/>
        <v>150</v>
      </c>
      <c r="F23" s="532">
        <v>68</v>
      </c>
      <c r="G23" s="533">
        <v>82</v>
      </c>
      <c r="H23" s="531">
        <f t="shared" si="0"/>
        <v>212</v>
      </c>
      <c r="I23" s="532">
        <v>91</v>
      </c>
      <c r="J23" s="533">
        <v>121</v>
      </c>
      <c r="K23" s="531">
        <f t="shared" si="1"/>
        <v>169</v>
      </c>
      <c r="L23" s="532">
        <v>63</v>
      </c>
      <c r="M23" s="533">
        <v>106</v>
      </c>
      <c r="N23" s="531">
        <f t="shared" si="2"/>
        <v>100</v>
      </c>
      <c r="O23" s="532">
        <v>43</v>
      </c>
      <c r="P23" s="533">
        <v>57</v>
      </c>
    </row>
    <row r="24" spans="1:16" ht="13.5">
      <c r="A24" s="359" t="s">
        <v>548</v>
      </c>
      <c r="B24" s="531">
        <f t="shared" si="3"/>
        <v>276</v>
      </c>
      <c r="C24" s="532">
        <v>107</v>
      </c>
      <c r="D24" s="533">
        <v>169</v>
      </c>
      <c r="E24" s="531">
        <f t="shared" si="4"/>
        <v>102</v>
      </c>
      <c r="F24" s="532">
        <v>38</v>
      </c>
      <c r="G24" s="533">
        <v>64</v>
      </c>
      <c r="H24" s="531">
        <f t="shared" si="0"/>
        <v>146</v>
      </c>
      <c r="I24" s="532">
        <v>55</v>
      </c>
      <c r="J24" s="533">
        <v>91</v>
      </c>
      <c r="K24" s="531">
        <f t="shared" si="1"/>
        <v>120</v>
      </c>
      <c r="L24" s="532">
        <v>45</v>
      </c>
      <c r="M24" s="533">
        <v>75</v>
      </c>
      <c r="N24" s="531">
        <f t="shared" si="2"/>
        <v>80</v>
      </c>
      <c r="O24" s="532">
        <v>34</v>
      </c>
      <c r="P24" s="533">
        <v>46</v>
      </c>
    </row>
    <row r="25" spans="1:16" ht="13.5">
      <c r="A25" s="366" t="s">
        <v>167</v>
      </c>
      <c r="B25" s="531">
        <f t="shared" si="3"/>
        <v>236</v>
      </c>
      <c r="C25" s="534">
        <v>53</v>
      </c>
      <c r="D25" s="535">
        <v>183</v>
      </c>
      <c r="E25" s="531">
        <f t="shared" si="4"/>
        <v>61</v>
      </c>
      <c r="F25" s="534">
        <v>13</v>
      </c>
      <c r="G25" s="535">
        <v>48</v>
      </c>
      <c r="H25" s="536">
        <f t="shared" si="0"/>
        <v>112</v>
      </c>
      <c r="I25" s="534">
        <v>29</v>
      </c>
      <c r="J25" s="535">
        <v>83</v>
      </c>
      <c r="K25" s="531">
        <f t="shared" si="1"/>
        <v>92</v>
      </c>
      <c r="L25" s="534">
        <v>24</v>
      </c>
      <c r="M25" s="535">
        <v>68</v>
      </c>
      <c r="N25" s="531">
        <f t="shared" si="2"/>
        <v>47</v>
      </c>
      <c r="O25" s="534">
        <v>16</v>
      </c>
      <c r="P25" s="535">
        <v>31</v>
      </c>
    </row>
    <row r="26" spans="1:16" ht="14.25" thickBot="1">
      <c r="A26" s="356" t="s">
        <v>491</v>
      </c>
      <c r="B26" s="537">
        <f t="shared" si="3"/>
        <v>15</v>
      </c>
      <c r="C26" s="538">
        <v>10</v>
      </c>
      <c r="D26" s="539">
        <v>5</v>
      </c>
      <c r="E26" s="537">
        <f t="shared" si="4"/>
        <v>2</v>
      </c>
      <c r="F26" s="538">
        <v>1</v>
      </c>
      <c r="G26" s="539">
        <v>1</v>
      </c>
      <c r="H26" s="537">
        <f t="shared" si="0"/>
        <v>0</v>
      </c>
      <c r="I26" s="538">
        <v>0</v>
      </c>
      <c r="J26" s="539">
        <v>0</v>
      </c>
      <c r="K26" s="537">
        <f t="shared" si="1"/>
        <v>0</v>
      </c>
      <c r="L26" s="538">
        <v>0</v>
      </c>
      <c r="M26" s="539">
        <v>0</v>
      </c>
      <c r="N26" s="537">
        <f t="shared" si="2"/>
        <v>1</v>
      </c>
      <c r="O26" s="538">
        <v>1</v>
      </c>
      <c r="P26" s="539">
        <v>0</v>
      </c>
    </row>
    <row r="27" spans="1:16" ht="13.5">
      <c r="A27" s="365"/>
      <c r="B27" s="364"/>
      <c r="C27" s="363"/>
      <c r="D27" s="364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</row>
    <row r="28" ht="14.25" thickBot="1"/>
    <row r="29" spans="1:16" ht="13.5">
      <c r="A29" s="598" t="s">
        <v>124</v>
      </c>
      <c r="B29" s="601" t="s">
        <v>168</v>
      </c>
      <c r="C29" s="592"/>
      <c r="D29" s="592"/>
      <c r="E29" s="591" t="s">
        <v>169</v>
      </c>
      <c r="F29" s="592"/>
      <c r="G29" s="593"/>
      <c r="H29" s="592" t="s">
        <v>170</v>
      </c>
      <c r="I29" s="592"/>
      <c r="J29" s="592"/>
      <c r="K29" s="591" t="s">
        <v>171</v>
      </c>
      <c r="L29" s="592"/>
      <c r="M29" s="593"/>
      <c r="N29" s="591" t="s">
        <v>172</v>
      </c>
      <c r="O29" s="592"/>
      <c r="P29" s="593"/>
    </row>
    <row r="30" spans="1:16" ht="6" customHeight="1">
      <c r="A30" s="599"/>
      <c r="B30" s="594" t="s">
        <v>165</v>
      </c>
      <c r="C30" s="596"/>
      <c r="D30" s="596"/>
      <c r="E30" s="594" t="s">
        <v>165</v>
      </c>
      <c r="F30" s="596"/>
      <c r="G30" s="597"/>
      <c r="H30" s="605" t="s">
        <v>165</v>
      </c>
      <c r="I30" s="596"/>
      <c r="J30" s="596"/>
      <c r="K30" s="594" t="s">
        <v>165</v>
      </c>
      <c r="L30" s="596"/>
      <c r="M30" s="597"/>
      <c r="N30" s="594" t="s">
        <v>165</v>
      </c>
      <c r="O30" s="596"/>
      <c r="P30" s="597"/>
    </row>
    <row r="31" spans="1:16" ht="14.25" thickBot="1">
      <c r="A31" s="600"/>
      <c r="B31" s="595"/>
      <c r="C31" s="454" t="s">
        <v>133</v>
      </c>
      <c r="D31" s="456" t="s">
        <v>134</v>
      </c>
      <c r="E31" s="595"/>
      <c r="F31" s="454" t="s">
        <v>133</v>
      </c>
      <c r="G31" s="448" t="s">
        <v>134</v>
      </c>
      <c r="H31" s="606"/>
      <c r="I31" s="454" t="s">
        <v>133</v>
      </c>
      <c r="J31" s="456" t="s">
        <v>134</v>
      </c>
      <c r="K31" s="595"/>
      <c r="L31" s="454" t="s">
        <v>133</v>
      </c>
      <c r="M31" s="448" t="s">
        <v>134</v>
      </c>
      <c r="N31" s="595"/>
      <c r="O31" s="454" t="s">
        <v>133</v>
      </c>
      <c r="P31" s="448" t="s">
        <v>134</v>
      </c>
    </row>
    <row r="32" spans="1:16" ht="14.25" thickTop="1">
      <c r="A32" s="362" t="s">
        <v>166</v>
      </c>
      <c r="B32" s="390"/>
      <c r="C32" s="455"/>
      <c r="D32" s="457"/>
      <c r="E32" s="390"/>
      <c r="F32" s="455"/>
      <c r="G32" s="385"/>
      <c r="H32" s="361"/>
      <c r="I32" s="455"/>
      <c r="J32" s="457"/>
      <c r="K32" s="390"/>
      <c r="L32" s="455"/>
      <c r="M32" s="385"/>
      <c r="N32" s="390"/>
      <c r="O32" s="455"/>
      <c r="P32" s="385"/>
    </row>
    <row r="33" spans="1:16" ht="13.5">
      <c r="A33" s="360"/>
      <c r="B33" s="540">
        <f aca="true" t="shared" si="5" ref="B33:B52">SUM(C33:D33)</f>
        <v>195</v>
      </c>
      <c r="C33" s="541">
        <f>SUM(C34:C52)</f>
        <v>88</v>
      </c>
      <c r="D33" s="544">
        <f>SUM(D34:D52)</f>
        <v>107</v>
      </c>
      <c r="E33" s="540">
        <f aca="true" t="shared" si="6" ref="E33:E52">SUM(F33:G33)</f>
        <v>1021</v>
      </c>
      <c r="F33" s="541">
        <f>SUM(F34:F52)</f>
        <v>501</v>
      </c>
      <c r="G33" s="542">
        <f>SUM(G34:G52)</f>
        <v>520</v>
      </c>
      <c r="H33" s="545">
        <f aca="true" t="shared" si="7" ref="H33:H52">SUM(I33:J33)</f>
        <v>3200</v>
      </c>
      <c r="I33" s="541">
        <f>SUM(I34:I52)</f>
        <v>1527</v>
      </c>
      <c r="J33" s="544">
        <f>SUM(J34:J52)</f>
        <v>1673</v>
      </c>
      <c r="K33" s="540">
        <f aca="true" t="shared" si="8" ref="K33:K52">SUM(L33:M33)</f>
        <v>2414</v>
      </c>
      <c r="L33" s="541">
        <f>SUM(L34:L52)</f>
        <v>1119</v>
      </c>
      <c r="M33" s="542">
        <f>SUM(M34:M52)</f>
        <v>1295</v>
      </c>
      <c r="N33" s="540">
        <f aca="true" t="shared" si="9" ref="N33:N52">SUM(O33:P33)</f>
        <v>1234</v>
      </c>
      <c r="O33" s="541">
        <f>SUM(O34:O52)</f>
        <v>588</v>
      </c>
      <c r="P33" s="542">
        <f>SUM(P34:P52)</f>
        <v>646</v>
      </c>
    </row>
    <row r="34" spans="1:16" ht="13.5">
      <c r="A34" s="359" t="s">
        <v>547</v>
      </c>
      <c r="B34" s="531">
        <f t="shared" si="5"/>
        <v>3</v>
      </c>
      <c r="C34" s="532">
        <v>1</v>
      </c>
      <c r="D34" s="543">
        <v>2</v>
      </c>
      <c r="E34" s="531">
        <f t="shared" si="6"/>
        <v>31</v>
      </c>
      <c r="F34" s="532">
        <v>20</v>
      </c>
      <c r="G34" s="533">
        <v>11</v>
      </c>
      <c r="H34" s="546">
        <f t="shared" si="7"/>
        <v>131</v>
      </c>
      <c r="I34" s="532">
        <v>78</v>
      </c>
      <c r="J34" s="543">
        <v>53</v>
      </c>
      <c r="K34" s="531">
        <f t="shared" si="8"/>
        <v>80</v>
      </c>
      <c r="L34" s="532">
        <v>32</v>
      </c>
      <c r="M34" s="533">
        <v>48</v>
      </c>
      <c r="N34" s="531">
        <f t="shared" si="9"/>
        <v>26</v>
      </c>
      <c r="O34" s="532">
        <v>13</v>
      </c>
      <c r="P34" s="533">
        <v>13</v>
      </c>
    </row>
    <row r="35" spans="1:16" ht="13.5">
      <c r="A35" s="359" t="s">
        <v>546</v>
      </c>
      <c r="B35" s="531">
        <f t="shared" si="5"/>
        <v>3</v>
      </c>
      <c r="C35" s="532">
        <v>1</v>
      </c>
      <c r="D35" s="543">
        <v>2</v>
      </c>
      <c r="E35" s="531">
        <f t="shared" si="6"/>
        <v>41</v>
      </c>
      <c r="F35" s="532">
        <v>22</v>
      </c>
      <c r="G35" s="533">
        <v>19</v>
      </c>
      <c r="H35" s="546">
        <f t="shared" si="7"/>
        <v>157</v>
      </c>
      <c r="I35" s="532">
        <v>84</v>
      </c>
      <c r="J35" s="543">
        <v>73</v>
      </c>
      <c r="K35" s="531">
        <f t="shared" si="8"/>
        <v>110</v>
      </c>
      <c r="L35" s="532">
        <v>57</v>
      </c>
      <c r="M35" s="533">
        <v>53</v>
      </c>
      <c r="N35" s="531">
        <f t="shared" si="9"/>
        <v>40</v>
      </c>
      <c r="O35" s="532">
        <v>20</v>
      </c>
      <c r="P35" s="533">
        <v>20</v>
      </c>
    </row>
    <row r="36" spans="1:16" ht="13.5">
      <c r="A36" s="358" t="s">
        <v>545</v>
      </c>
      <c r="B36" s="531">
        <f t="shared" si="5"/>
        <v>2</v>
      </c>
      <c r="C36" s="532">
        <v>1</v>
      </c>
      <c r="D36" s="543">
        <v>1</v>
      </c>
      <c r="E36" s="531">
        <f t="shared" si="6"/>
        <v>46</v>
      </c>
      <c r="F36" s="532">
        <v>25</v>
      </c>
      <c r="G36" s="533">
        <v>21</v>
      </c>
      <c r="H36" s="546">
        <f t="shared" si="7"/>
        <v>164</v>
      </c>
      <c r="I36" s="532">
        <v>85</v>
      </c>
      <c r="J36" s="543">
        <v>79</v>
      </c>
      <c r="K36" s="531">
        <f t="shared" si="8"/>
        <v>100</v>
      </c>
      <c r="L36" s="532">
        <v>47</v>
      </c>
      <c r="M36" s="533">
        <v>53</v>
      </c>
      <c r="N36" s="531">
        <f t="shared" si="9"/>
        <v>53</v>
      </c>
      <c r="O36" s="532">
        <v>26</v>
      </c>
      <c r="P36" s="533">
        <v>27</v>
      </c>
    </row>
    <row r="37" spans="1:16" ht="13.5">
      <c r="A37" s="359" t="s">
        <v>544</v>
      </c>
      <c r="B37" s="531">
        <f t="shared" si="5"/>
        <v>3</v>
      </c>
      <c r="C37" s="532">
        <v>1</v>
      </c>
      <c r="D37" s="543">
        <v>2</v>
      </c>
      <c r="E37" s="531">
        <f t="shared" si="6"/>
        <v>57</v>
      </c>
      <c r="F37" s="532">
        <v>32</v>
      </c>
      <c r="G37" s="533">
        <v>25</v>
      </c>
      <c r="H37" s="546">
        <f t="shared" si="7"/>
        <v>172</v>
      </c>
      <c r="I37" s="532">
        <v>85</v>
      </c>
      <c r="J37" s="543">
        <v>87</v>
      </c>
      <c r="K37" s="531">
        <f t="shared" si="8"/>
        <v>115</v>
      </c>
      <c r="L37" s="532">
        <v>61</v>
      </c>
      <c r="M37" s="533">
        <v>54</v>
      </c>
      <c r="N37" s="531">
        <f t="shared" si="9"/>
        <v>38</v>
      </c>
      <c r="O37" s="532">
        <v>22</v>
      </c>
      <c r="P37" s="533">
        <v>16</v>
      </c>
    </row>
    <row r="38" spans="1:16" ht="13.5">
      <c r="A38" s="358" t="s">
        <v>543</v>
      </c>
      <c r="B38" s="531">
        <f t="shared" si="5"/>
        <v>2</v>
      </c>
      <c r="C38" s="532">
        <v>0</v>
      </c>
      <c r="D38" s="543">
        <v>2</v>
      </c>
      <c r="E38" s="531">
        <f t="shared" si="6"/>
        <v>27</v>
      </c>
      <c r="F38" s="532">
        <v>12</v>
      </c>
      <c r="G38" s="533">
        <v>15</v>
      </c>
      <c r="H38" s="546">
        <f t="shared" si="7"/>
        <v>150</v>
      </c>
      <c r="I38" s="532">
        <v>77</v>
      </c>
      <c r="J38" s="543">
        <v>73</v>
      </c>
      <c r="K38" s="531">
        <f t="shared" si="8"/>
        <v>81</v>
      </c>
      <c r="L38" s="532">
        <v>43</v>
      </c>
      <c r="M38" s="533">
        <v>38</v>
      </c>
      <c r="N38" s="531">
        <f t="shared" si="9"/>
        <v>42</v>
      </c>
      <c r="O38" s="532">
        <v>21</v>
      </c>
      <c r="P38" s="533">
        <v>21</v>
      </c>
    </row>
    <row r="39" spans="1:16" ht="13.5">
      <c r="A39" s="359" t="s">
        <v>542</v>
      </c>
      <c r="B39" s="531">
        <f t="shared" si="5"/>
        <v>8</v>
      </c>
      <c r="C39" s="532">
        <v>3</v>
      </c>
      <c r="D39" s="543">
        <v>5</v>
      </c>
      <c r="E39" s="531">
        <f t="shared" si="6"/>
        <v>48</v>
      </c>
      <c r="F39" s="532">
        <v>28</v>
      </c>
      <c r="G39" s="533">
        <v>20</v>
      </c>
      <c r="H39" s="546">
        <f t="shared" si="7"/>
        <v>130</v>
      </c>
      <c r="I39" s="532">
        <v>61</v>
      </c>
      <c r="J39" s="543">
        <v>69</v>
      </c>
      <c r="K39" s="531">
        <f t="shared" si="8"/>
        <v>96</v>
      </c>
      <c r="L39" s="532">
        <v>53</v>
      </c>
      <c r="M39" s="533">
        <v>43</v>
      </c>
      <c r="N39" s="531">
        <f t="shared" si="9"/>
        <v>27</v>
      </c>
      <c r="O39" s="532">
        <v>16</v>
      </c>
      <c r="P39" s="533">
        <v>11</v>
      </c>
    </row>
    <row r="40" spans="1:16" ht="13.5">
      <c r="A40" s="358" t="s">
        <v>541</v>
      </c>
      <c r="B40" s="531">
        <f t="shared" si="5"/>
        <v>3</v>
      </c>
      <c r="C40" s="532">
        <v>3</v>
      </c>
      <c r="D40" s="543">
        <v>0</v>
      </c>
      <c r="E40" s="531">
        <f t="shared" si="6"/>
        <v>41</v>
      </c>
      <c r="F40" s="532">
        <v>25</v>
      </c>
      <c r="G40" s="533">
        <v>16</v>
      </c>
      <c r="H40" s="546">
        <f t="shared" si="7"/>
        <v>162</v>
      </c>
      <c r="I40" s="532">
        <v>81</v>
      </c>
      <c r="J40" s="543">
        <v>81</v>
      </c>
      <c r="K40" s="531">
        <f t="shared" si="8"/>
        <v>106</v>
      </c>
      <c r="L40" s="532">
        <v>57</v>
      </c>
      <c r="M40" s="533">
        <v>49</v>
      </c>
      <c r="N40" s="531">
        <f t="shared" si="9"/>
        <v>43</v>
      </c>
      <c r="O40" s="532">
        <v>22</v>
      </c>
      <c r="P40" s="533">
        <v>21</v>
      </c>
    </row>
    <row r="41" spans="1:16" ht="13.5">
      <c r="A41" s="359" t="s">
        <v>540</v>
      </c>
      <c r="B41" s="531">
        <f t="shared" si="5"/>
        <v>7</v>
      </c>
      <c r="C41" s="532">
        <v>3</v>
      </c>
      <c r="D41" s="543">
        <v>4</v>
      </c>
      <c r="E41" s="531">
        <f t="shared" si="6"/>
        <v>45</v>
      </c>
      <c r="F41" s="532">
        <v>21</v>
      </c>
      <c r="G41" s="533">
        <v>24</v>
      </c>
      <c r="H41" s="546">
        <f t="shared" si="7"/>
        <v>138</v>
      </c>
      <c r="I41" s="532">
        <v>61</v>
      </c>
      <c r="J41" s="543">
        <v>77</v>
      </c>
      <c r="K41" s="531">
        <f t="shared" si="8"/>
        <v>116</v>
      </c>
      <c r="L41" s="532">
        <v>63</v>
      </c>
      <c r="M41" s="533">
        <v>53</v>
      </c>
      <c r="N41" s="531">
        <f t="shared" si="9"/>
        <v>51</v>
      </c>
      <c r="O41" s="532">
        <v>26</v>
      </c>
      <c r="P41" s="533">
        <v>25</v>
      </c>
    </row>
    <row r="42" spans="1:16" ht="13.5">
      <c r="A42" s="358" t="s">
        <v>539</v>
      </c>
      <c r="B42" s="531">
        <f t="shared" si="5"/>
        <v>5</v>
      </c>
      <c r="C42" s="532">
        <v>2</v>
      </c>
      <c r="D42" s="543">
        <v>3</v>
      </c>
      <c r="E42" s="531">
        <f t="shared" si="6"/>
        <v>53</v>
      </c>
      <c r="F42" s="532">
        <v>21</v>
      </c>
      <c r="G42" s="533">
        <v>32</v>
      </c>
      <c r="H42" s="546">
        <f t="shared" si="7"/>
        <v>182</v>
      </c>
      <c r="I42" s="532">
        <v>94</v>
      </c>
      <c r="J42" s="543">
        <v>88</v>
      </c>
      <c r="K42" s="531">
        <f t="shared" si="8"/>
        <v>115</v>
      </c>
      <c r="L42" s="532">
        <v>62</v>
      </c>
      <c r="M42" s="533">
        <v>53</v>
      </c>
      <c r="N42" s="531">
        <f t="shared" si="9"/>
        <v>56</v>
      </c>
      <c r="O42" s="532">
        <v>28</v>
      </c>
      <c r="P42" s="533">
        <v>28</v>
      </c>
    </row>
    <row r="43" spans="1:16" ht="13.5">
      <c r="A43" s="359" t="s">
        <v>538</v>
      </c>
      <c r="B43" s="531">
        <f t="shared" si="5"/>
        <v>7</v>
      </c>
      <c r="C43" s="532">
        <v>6</v>
      </c>
      <c r="D43" s="543">
        <v>1</v>
      </c>
      <c r="E43" s="531">
        <f t="shared" si="6"/>
        <v>47</v>
      </c>
      <c r="F43" s="532">
        <v>29</v>
      </c>
      <c r="G43" s="533">
        <v>18</v>
      </c>
      <c r="H43" s="546">
        <f t="shared" si="7"/>
        <v>212</v>
      </c>
      <c r="I43" s="532">
        <v>91</v>
      </c>
      <c r="J43" s="543">
        <v>121</v>
      </c>
      <c r="K43" s="531">
        <f t="shared" si="8"/>
        <v>135</v>
      </c>
      <c r="L43" s="532">
        <v>57</v>
      </c>
      <c r="M43" s="533">
        <v>78</v>
      </c>
      <c r="N43" s="531">
        <f t="shared" si="9"/>
        <v>55</v>
      </c>
      <c r="O43" s="532">
        <v>25</v>
      </c>
      <c r="P43" s="533">
        <v>30</v>
      </c>
    </row>
    <row r="44" spans="1:16" ht="13.5">
      <c r="A44" s="358" t="s">
        <v>537</v>
      </c>
      <c r="B44" s="531">
        <f t="shared" si="5"/>
        <v>12</v>
      </c>
      <c r="C44" s="532">
        <v>5</v>
      </c>
      <c r="D44" s="543">
        <v>7</v>
      </c>
      <c r="E44" s="531">
        <f t="shared" si="6"/>
        <v>70</v>
      </c>
      <c r="F44" s="532">
        <v>34</v>
      </c>
      <c r="G44" s="533">
        <v>36</v>
      </c>
      <c r="H44" s="546">
        <f t="shared" si="7"/>
        <v>242</v>
      </c>
      <c r="I44" s="532">
        <v>133</v>
      </c>
      <c r="J44" s="543">
        <v>109</v>
      </c>
      <c r="K44" s="531">
        <f t="shared" si="8"/>
        <v>190</v>
      </c>
      <c r="L44" s="532">
        <v>103</v>
      </c>
      <c r="M44" s="533">
        <v>87</v>
      </c>
      <c r="N44" s="531">
        <f t="shared" si="9"/>
        <v>93</v>
      </c>
      <c r="O44" s="532">
        <v>47</v>
      </c>
      <c r="P44" s="533">
        <v>46</v>
      </c>
    </row>
    <row r="45" spans="1:16" ht="13.5">
      <c r="A45" s="359" t="s">
        <v>536</v>
      </c>
      <c r="B45" s="531">
        <f t="shared" si="5"/>
        <v>5</v>
      </c>
      <c r="C45" s="532">
        <v>3</v>
      </c>
      <c r="D45" s="543">
        <v>2</v>
      </c>
      <c r="E45" s="531">
        <f t="shared" si="6"/>
        <v>98</v>
      </c>
      <c r="F45" s="532">
        <v>56</v>
      </c>
      <c r="G45" s="533">
        <v>42</v>
      </c>
      <c r="H45" s="546">
        <f t="shared" si="7"/>
        <v>239</v>
      </c>
      <c r="I45" s="532">
        <v>116</v>
      </c>
      <c r="J45" s="543">
        <v>123</v>
      </c>
      <c r="K45" s="531">
        <f t="shared" si="8"/>
        <v>183</v>
      </c>
      <c r="L45" s="532">
        <v>99</v>
      </c>
      <c r="M45" s="533">
        <v>84</v>
      </c>
      <c r="N45" s="531">
        <f t="shared" si="9"/>
        <v>116</v>
      </c>
      <c r="O45" s="532">
        <v>71</v>
      </c>
      <c r="P45" s="533">
        <v>45</v>
      </c>
    </row>
    <row r="46" spans="1:16" ht="13.5">
      <c r="A46" s="358" t="s">
        <v>535</v>
      </c>
      <c r="B46" s="531">
        <f t="shared" si="5"/>
        <v>12</v>
      </c>
      <c r="C46" s="532">
        <v>5</v>
      </c>
      <c r="D46" s="543">
        <v>7</v>
      </c>
      <c r="E46" s="531">
        <f t="shared" si="6"/>
        <v>61</v>
      </c>
      <c r="F46" s="532">
        <v>28</v>
      </c>
      <c r="G46" s="533">
        <v>33</v>
      </c>
      <c r="H46" s="546">
        <f t="shared" si="7"/>
        <v>217</v>
      </c>
      <c r="I46" s="532">
        <v>113</v>
      </c>
      <c r="J46" s="543">
        <v>104</v>
      </c>
      <c r="K46" s="531">
        <f t="shared" si="8"/>
        <v>139</v>
      </c>
      <c r="L46" s="532">
        <v>65</v>
      </c>
      <c r="M46" s="533">
        <v>74</v>
      </c>
      <c r="N46" s="531">
        <f t="shared" si="9"/>
        <v>84</v>
      </c>
      <c r="O46" s="532">
        <v>41</v>
      </c>
      <c r="P46" s="533">
        <v>43</v>
      </c>
    </row>
    <row r="47" spans="1:16" ht="13.5">
      <c r="A47" s="359" t="s">
        <v>534</v>
      </c>
      <c r="B47" s="531">
        <f t="shared" si="5"/>
        <v>30</v>
      </c>
      <c r="C47" s="532">
        <v>14</v>
      </c>
      <c r="D47" s="543">
        <v>16</v>
      </c>
      <c r="E47" s="531">
        <f t="shared" si="6"/>
        <v>65</v>
      </c>
      <c r="F47" s="532">
        <v>29</v>
      </c>
      <c r="G47" s="533">
        <v>36</v>
      </c>
      <c r="H47" s="546">
        <f t="shared" si="7"/>
        <v>191</v>
      </c>
      <c r="I47" s="532">
        <v>85</v>
      </c>
      <c r="J47" s="543">
        <v>106</v>
      </c>
      <c r="K47" s="531">
        <f t="shared" si="8"/>
        <v>166</v>
      </c>
      <c r="L47" s="532">
        <v>84</v>
      </c>
      <c r="M47" s="533">
        <v>82</v>
      </c>
      <c r="N47" s="531">
        <f t="shared" si="9"/>
        <v>107</v>
      </c>
      <c r="O47" s="532">
        <v>45</v>
      </c>
      <c r="P47" s="533">
        <v>62</v>
      </c>
    </row>
    <row r="48" spans="1:16" ht="13.5">
      <c r="A48" s="358" t="s">
        <v>533</v>
      </c>
      <c r="B48" s="531">
        <f t="shared" si="5"/>
        <v>22</v>
      </c>
      <c r="C48" s="532">
        <v>14</v>
      </c>
      <c r="D48" s="543">
        <v>8</v>
      </c>
      <c r="E48" s="531">
        <f t="shared" si="6"/>
        <v>89</v>
      </c>
      <c r="F48" s="532">
        <v>40</v>
      </c>
      <c r="G48" s="533">
        <v>49</v>
      </c>
      <c r="H48" s="546">
        <f t="shared" si="7"/>
        <v>230</v>
      </c>
      <c r="I48" s="532">
        <v>103</v>
      </c>
      <c r="J48" s="543">
        <v>127</v>
      </c>
      <c r="K48" s="531">
        <f t="shared" si="8"/>
        <v>176</v>
      </c>
      <c r="L48" s="532">
        <v>79</v>
      </c>
      <c r="M48" s="533">
        <v>97</v>
      </c>
      <c r="N48" s="531">
        <f t="shared" si="9"/>
        <v>117</v>
      </c>
      <c r="O48" s="532">
        <v>47</v>
      </c>
      <c r="P48" s="533">
        <v>70</v>
      </c>
    </row>
    <row r="49" spans="1:16" ht="13.5">
      <c r="A49" s="359" t="s">
        <v>532</v>
      </c>
      <c r="B49" s="531">
        <f t="shared" si="5"/>
        <v>37</v>
      </c>
      <c r="C49" s="532">
        <v>15</v>
      </c>
      <c r="D49" s="543">
        <v>22</v>
      </c>
      <c r="E49" s="531">
        <f t="shared" si="6"/>
        <v>103</v>
      </c>
      <c r="F49" s="532">
        <v>37</v>
      </c>
      <c r="G49" s="533">
        <v>66</v>
      </c>
      <c r="H49" s="546">
        <f t="shared" si="7"/>
        <v>210</v>
      </c>
      <c r="I49" s="532">
        <v>82</v>
      </c>
      <c r="J49" s="543">
        <v>128</v>
      </c>
      <c r="K49" s="531">
        <f t="shared" si="8"/>
        <v>175</v>
      </c>
      <c r="L49" s="532">
        <v>69</v>
      </c>
      <c r="M49" s="533">
        <v>106</v>
      </c>
      <c r="N49" s="531">
        <f t="shared" si="9"/>
        <v>132</v>
      </c>
      <c r="O49" s="532">
        <v>60</v>
      </c>
      <c r="P49" s="533">
        <v>72</v>
      </c>
    </row>
    <row r="50" spans="1:16" ht="13.5">
      <c r="A50" s="358" t="s">
        <v>531</v>
      </c>
      <c r="B50" s="531">
        <f t="shared" si="5"/>
        <v>15</v>
      </c>
      <c r="C50" s="532">
        <v>6</v>
      </c>
      <c r="D50" s="543">
        <v>9</v>
      </c>
      <c r="E50" s="531">
        <f t="shared" si="6"/>
        <v>58</v>
      </c>
      <c r="F50" s="532">
        <v>29</v>
      </c>
      <c r="G50" s="533">
        <v>29</v>
      </c>
      <c r="H50" s="546">
        <f t="shared" si="7"/>
        <v>146</v>
      </c>
      <c r="I50" s="532">
        <v>62</v>
      </c>
      <c r="J50" s="543">
        <v>84</v>
      </c>
      <c r="K50" s="531">
        <f t="shared" si="8"/>
        <v>165</v>
      </c>
      <c r="L50" s="532">
        <v>60</v>
      </c>
      <c r="M50" s="533">
        <v>105</v>
      </c>
      <c r="N50" s="531">
        <f t="shared" si="9"/>
        <v>96</v>
      </c>
      <c r="O50" s="532">
        <v>37</v>
      </c>
      <c r="P50" s="533">
        <v>59</v>
      </c>
    </row>
    <row r="51" spans="1:16" ht="13.5">
      <c r="A51" s="357" t="s">
        <v>167</v>
      </c>
      <c r="B51" s="531">
        <f t="shared" si="5"/>
        <v>19</v>
      </c>
      <c r="C51" s="534">
        <v>5</v>
      </c>
      <c r="D51" s="547">
        <v>14</v>
      </c>
      <c r="E51" s="531">
        <f t="shared" si="6"/>
        <v>41</v>
      </c>
      <c r="F51" s="534">
        <v>13</v>
      </c>
      <c r="G51" s="535">
        <v>28</v>
      </c>
      <c r="H51" s="546">
        <f t="shared" si="7"/>
        <v>125</v>
      </c>
      <c r="I51" s="534">
        <v>35</v>
      </c>
      <c r="J51" s="547">
        <v>90</v>
      </c>
      <c r="K51" s="531">
        <f t="shared" si="8"/>
        <v>164</v>
      </c>
      <c r="L51" s="534">
        <v>27</v>
      </c>
      <c r="M51" s="535">
        <v>137</v>
      </c>
      <c r="N51" s="531">
        <f t="shared" si="9"/>
        <v>58</v>
      </c>
      <c r="O51" s="534">
        <v>21</v>
      </c>
      <c r="P51" s="535">
        <v>37</v>
      </c>
    </row>
    <row r="52" spans="1:16" ht="14.25" thickBot="1">
      <c r="A52" s="356" t="s">
        <v>491</v>
      </c>
      <c r="B52" s="537">
        <f t="shared" si="5"/>
        <v>0</v>
      </c>
      <c r="C52" s="538">
        <v>0</v>
      </c>
      <c r="D52" s="548">
        <v>0</v>
      </c>
      <c r="E52" s="537">
        <f t="shared" si="6"/>
        <v>0</v>
      </c>
      <c r="F52" s="538">
        <v>0</v>
      </c>
      <c r="G52" s="539">
        <v>0</v>
      </c>
      <c r="H52" s="549">
        <f t="shared" si="7"/>
        <v>2</v>
      </c>
      <c r="I52" s="538">
        <v>1</v>
      </c>
      <c r="J52" s="548">
        <v>1</v>
      </c>
      <c r="K52" s="537">
        <f t="shared" si="8"/>
        <v>2</v>
      </c>
      <c r="L52" s="538">
        <v>1</v>
      </c>
      <c r="M52" s="539">
        <v>1</v>
      </c>
      <c r="N52" s="537">
        <f t="shared" si="9"/>
        <v>0</v>
      </c>
      <c r="O52" s="538">
        <v>0</v>
      </c>
      <c r="P52" s="539">
        <v>0</v>
      </c>
    </row>
    <row r="53" ht="13.5">
      <c r="P53" s="476" t="s">
        <v>173</v>
      </c>
    </row>
  </sheetData>
  <sheetProtection/>
  <mergeCells count="32">
    <mergeCell ref="K30:K31"/>
    <mergeCell ref="L30:M30"/>
    <mergeCell ref="N30:N31"/>
    <mergeCell ref="O30:P30"/>
    <mergeCell ref="E30:E31"/>
    <mergeCell ref="F30:G30"/>
    <mergeCell ref="H30:H31"/>
    <mergeCell ref="I30:J30"/>
    <mergeCell ref="K3:M3"/>
    <mergeCell ref="N3:P3"/>
    <mergeCell ref="K29:M29"/>
    <mergeCell ref="N29:P29"/>
    <mergeCell ref="K4:K5"/>
    <mergeCell ref="L4:M4"/>
    <mergeCell ref="N4:N5"/>
    <mergeCell ref="O4:P4"/>
    <mergeCell ref="A3:A5"/>
    <mergeCell ref="B3:D3"/>
    <mergeCell ref="A29:A31"/>
    <mergeCell ref="B29:D29"/>
    <mergeCell ref="B4:B5"/>
    <mergeCell ref="C4:D4"/>
    <mergeCell ref="B30:B31"/>
    <mergeCell ref="C30:D30"/>
    <mergeCell ref="E29:G29"/>
    <mergeCell ref="H29:J29"/>
    <mergeCell ref="E3:G3"/>
    <mergeCell ref="H3:J3"/>
    <mergeCell ref="E4:E5"/>
    <mergeCell ref="F4:G4"/>
    <mergeCell ref="H4:H5"/>
    <mergeCell ref="I4:J4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1"/>
  <headerFooter alignWithMargins="0">
    <oddHeader>&amp;R&amp;12人　口</oddHead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0717</dc:creator>
  <cp:keywords/>
  <dc:description/>
  <cp:lastModifiedBy>0770</cp:lastModifiedBy>
  <cp:lastPrinted>2007-08-21T03:06:01Z</cp:lastPrinted>
  <dcterms:created xsi:type="dcterms:W3CDTF">1998-06-15T00:27:18Z</dcterms:created>
  <dcterms:modified xsi:type="dcterms:W3CDTF">2011-01-24T01:44:21Z</dcterms:modified>
  <cp:category/>
  <cp:version/>
  <cp:contentType/>
  <cp:contentStatus/>
</cp:coreProperties>
</file>